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mlinfo-my.sharepoint.com/personal/schampagne_unml_info/Documents/Bureau/WEBINAIRE 18/"/>
    </mc:Choice>
  </mc:AlternateContent>
  <xr:revisionPtr revIDLastSave="0" documentId="13_ncr:1_{3B3FD79C-E688-5246-B96E-D90FC1C80727}" xr6:coauthVersionLast="47" xr6:coauthVersionMax="47" xr10:uidLastSave="{00000000-0000-0000-0000-000000000000}"/>
  <bookViews>
    <workbookView xWindow="-108" yWindow="-108" windowWidth="23256" windowHeight="12576" activeTab="2" xr2:uid="{A1B7725B-6D57-E344-9CE1-387629E612C0}"/>
  </bookViews>
  <sheets>
    <sheet name="Journal des événements" sheetId="1" r:id="rId1"/>
    <sheet name="Tableau de bord des indicateurs" sheetId="6" r:id="rId2"/>
    <sheet name="Indicateurs résultats" sheetId="5" r:id="rId3"/>
    <sheet name="TCD &quot;IND. RESULT&quot;" sheetId="7" state="hidden" r:id="rId4"/>
    <sheet name="Plan d'actions" sheetId="2" r:id="rId5"/>
  </sheets>
  <definedNames>
    <definedName name="_xlnm._FilterDatabase" localSheetId="2" hidden="1">'Indicateurs résultats'!$C$10:$G$10</definedName>
    <definedName name="_xlnm._FilterDatabase" localSheetId="1" hidden="1">'Tableau de bord des indicateurs'!$B$10:$L$10</definedName>
    <definedName name="Processus.">#REF!</definedName>
  </definedName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5" l="1"/>
  <c r="H23" i="5"/>
  <c r="G29" i="5"/>
  <c r="G23" i="5"/>
  <c r="G17" i="5"/>
  <c r="H33" i="5"/>
  <c r="G33" i="5"/>
  <c r="H32" i="5"/>
  <c r="G32" i="5"/>
  <c r="H31" i="5"/>
  <c r="G31" i="5"/>
  <c r="H30" i="5"/>
  <c r="G30" i="5"/>
  <c r="H29" i="5"/>
  <c r="H21" i="5"/>
  <c r="H20" i="5"/>
  <c r="H19" i="5"/>
  <c r="H18" i="5"/>
  <c r="H27" i="5"/>
  <c r="H26" i="5"/>
  <c r="H25" i="5"/>
  <c r="H24" i="5"/>
  <c r="G27" i="5"/>
  <c r="G26" i="5"/>
  <c r="G25" i="5"/>
  <c r="G24" i="5"/>
  <c r="G21" i="5"/>
  <c r="G20" i="5"/>
  <c r="G19" i="5"/>
  <c r="G18" i="5"/>
  <c r="G14" i="5"/>
  <c r="G15" i="5"/>
  <c r="G11" i="5"/>
  <c r="G12" i="5"/>
  <c r="G13" i="5"/>
  <c r="D25" i="2"/>
  <c r="D24" i="2"/>
  <c r="D23" i="2"/>
  <c r="D26" i="2" s="1"/>
</calcChain>
</file>

<file path=xl/sharedStrings.xml><?xml version="1.0" encoding="utf-8"?>
<sst xmlns="http://schemas.openxmlformats.org/spreadsheetml/2006/main" count="181" uniqueCount="108">
  <si>
    <t>DATE</t>
  </si>
  <si>
    <t>ÉVÉNEMENT</t>
  </si>
  <si>
    <t>TYPE ÉVÉNEMENT</t>
  </si>
  <si>
    <t>DESCRIPTION DÉTAILLÉE</t>
  </si>
  <si>
    <t>IMPACT OBSERVÉ</t>
  </si>
  <si>
    <t>RÉPONSE ENVISAGÉE</t>
  </si>
  <si>
    <t>Nouveau partenariat</t>
  </si>
  <si>
    <t>Positif</t>
  </si>
  <si>
    <t>Signature d'une convention avec l'entreprise "X"</t>
  </si>
  <si>
    <t>Augmentation des opportunités d'emploi</t>
  </si>
  <si>
    <t xml:space="preserve">Mettre en place un plan de communication interne et externe </t>
  </si>
  <si>
    <t>Baisse de financement</t>
  </si>
  <si>
    <t>Négatif</t>
  </si>
  <si>
    <t>Réduction du budget de 10% sur le programme Y</t>
  </si>
  <si>
    <t>Réduction de la capacité d'accompagnement</t>
  </si>
  <si>
    <t>Révision du plan d'actions et priorisation des services</t>
  </si>
  <si>
    <t>ID ACTION</t>
  </si>
  <si>
    <t>ACTION À METTRE EN PLACE</t>
  </si>
  <si>
    <t>RESPONSABLE</t>
  </si>
  <si>
    <t>DÉLAI PRÉVU</t>
  </si>
  <si>
    <t>STATUT</t>
  </si>
  <si>
    <t>RÉSULTAT ATTENDU</t>
  </si>
  <si>
    <t>COMMENTAIRES / AVANCEMENT</t>
  </si>
  <si>
    <t>P-01</t>
  </si>
  <si>
    <t>Définir un plan de communication pour le nouveau partenariat</t>
  </si>
  <si>
    <t>Marie D.</t>
  </si>
  <si>
    <t xml:space="preserve"> En cours</t>
  </si>
  <si>
    <t xml:space="preserve">L'ensemble du personnel et des partenaires sont informés </t>
  </si>
  <si>
    <t>Réunion de lancement le 18/06</t>
  </si>
  <si>
    <t>N-01</t>
  </si>
  <si>
    <t>Analyser les budgets et prioriser les actions existantes</t>
  </si>
  <si>
    <t xml:space="preserve">Jean L. </t>
  </si>
  <si>
    <t>À faire</t>
  </si>
  <si>
    <t>Un nouveau budget est validé par la direction</t>
  </si>
  <si>
    <t>En attente de la consolidation des données</t>
  </si>
  <si>
    <t>P-02</t>
  </si>
  <si>
    <t>Organiser un atelier de partage de bonnes pratiques</t>
  </si>
  <si>
    <t>Équipe C.</t>
  </si>
  <si>
    <t>Terminé</t>
  </si>
  <si>
    <t>L'équipe a partagé deux méthodes innovantes</t>
  </si>
  <si>
    <t>Très bonne participation de l'équipe</t>
  </si>
  <si>
    <t>PÉRIODE</t>
  </si>
  <si>
    <t>En retard</t>
  </si>
  <si>
    <t>En cours</t>
  </si>
  <si>
    <t>Terminée</t>
  </si>
  <si>
    <t>STATUT DE L'ACTION</t>
  </si>
  <si>
    <t>STATUT DES ACTIONS</t>
  </si>
  <si>
    <t>NOMBRE</t>
  </si>
  <si>
    <t>Terminées</t>
  </si>
  <si>
    <t>TOTAL</t>
  </si>
  <si>
    <t>Responsable Qualité</t>
  </si>
  <si>
    <t>*Retravailler les procédures
*Former les professionnels</t>
  </si>
  <si>
    <t>*Rappel des exigences auprès des équipes
*Rappel des objectifs communs du projet annuel</t>
  </si>
  <si>
    <t>*Une formation des professionnels insuffisante
Des procédures ou méthodes trop nombreuses ou inadaptées
*Des freins qui sont toujours importants</t>
  </si>
  <si>
    <t>Annuelle</t>
  </si>
  <si>
    <t>Rapports d'audit</t>
  </si>
  <si>
    <t>&gt;=90% ; &lt;=92%</t>
  </si>
  <si>
    <t>90% (31 &gt;=3)</t>
  </si>
  <si>
    <t>Indicateurs audités note &gt;3</t>
  </si>
  <si>
    <t>Pilotage qualité</t>
  </si>
  <si>
    <t>Responsable Pôle "Conseil en insertion…"</t>
  </si>
  <si>
    <t xml:space="preserve">*Appel du jeune pour identifier les raisons de la mauvaise note
*Proposer un suivi si possible sur le ou les points faibles avérés </t>
  </si>
  <si>
    <t>*Communiquer auprès de équipes des points de fragilité repérés de la part des jeunes
*Rappeler aux jeunes les objectifs des questionnaires pour obtenir des réponses objectives</t>
  </si>
  <si>
    <t xml:space="preserve">*Quels sont les items qui portent la note en dessous de 8/10
</t>
  </si>
  <si>
    <t>bi-mensuelle</t>
  </si>
  <si>
    <t>90% (note &gt;=8/10)</t>
  </si>
  <si>
    <t>Taux de satisfaction Global (qualité perçue) par les jeunes</t>
  </si>
  <si>
    <t>Accompagnement</t>
  </si>
  <si>
    <t>*Développer les démarches terrain vers le monde économique
*Atelier TRE renforcé
*Travailler sur la motivation</t>
  </si>
  <si>
    <t>*Revoir la communication externe
*Rappeler les engagements réciqproques</t>
  </si>
  <si>
    <t>*Interroger la motivation des parties prenantes
*Analyser la situation socio-économique du territoire</t>
  </si>
  <si>
    <t>mensuelle</t>
  </si>
  <si>
    <t>iMilo</t>
  </si>
  <si>
    <t>&gt;=60% ; &lt;=65%</t>
  </si>
  <si>
    <t>Taux de sortie positive</t>
  </si>
  <si>
    <t>*Rappeler (ou former) les règles auprès des professionnels
*Modifier la fréquence de suivi jusqu'à ce que la règle soit respectée.</t>
  </si>
  <si>
    <t>RAS</t>
  </si>
  <si>
    <t xml:space="preserve">*Vérifier l'acquisition de la méthode
</t>
  </si>
  <si>
    <t>hebdomadaire</t>
  </si>
  <si>
    <t>Synthèse iMilo</t>
  </si>
  <si>
    <t>Taux d'entretien réalisé dans les règles (respect des 5 étapes …)</t>
  </si>
  <si>
    <t>Responsable</t>
  </si>
  <si>
    <t>Action Corrective</t>
  </si>
  <si>
    <t>Action Préventive si Résultat en Zone de conformité</t>
  </si>
  <si>
    <t>Analyse des causes si résultat &lt; au seuil</t>
  </si>
  <si>
    <t>Fréquence de suivi</t>
  </si>
  <si>
    <t>Mode de calcul</t>
  </si>
  <si>
    <t>Où trouver l'information</t>
  </si>
  <si>
    <t>Zone de conformité</t>
  </si>
  <si>
    <t>Seuil</t>
  </si>
  <si>
    <t>Indicateur</t>
  </si>
  <si>
    <t>Processus</t>
  </si>
  <si>
    <t>Relation Client</t>
  </si>
  <si>
    <t>Taux de satisfaction Global (qualité perçue) par les partenaires</t>
  </si>
  <si>
    <t>*Communiquer auprès de équipes des points de fragilité repérés de la part des jeunes
*Campagne de visite par les CRE</t>
  </si>
  <si>
    <t xml:space="preserve">*Appel ddu parteniare pour identifier les raisons de la mauvaise note
*Proposer un RDV si possible sur le ou les points faibles avérés </t>
  </si>
  <si>
    <t>Responsable Pôle "Relation Client"</t>
  </si>
  <si>
    <t>RÉSULAT OBTENUS</t>
  </si>
  <si>
    <t>Trimestre 1</t>
  </si>
  <si>
    <t>ANNÉE</t>
  </si>
  <si>
    <t>Trimestre 2</t>
  </si>
  <si>
    <t>TENDANCE vs SEUIL</t>
  </si>
  <si>
    <t>TENDANCE2 vs T-1</t>
  </si>
  <si>
    <t>Trimestre 3</t>
  </si>
  <si>
    <t>Trimestre 4</t>
  </si>
  <si>
    <t>Moyenne de RÉSULAT OBTENUS</t>
  </si>
  <si>
    <t>Moyenne de TENDANCE vs SEUIL</t>
  </si>
  <si>
    <t>INDICATEUR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</si>
</sst>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Aptos Narrow"/>
      <family val="2"/>
      <scheme val="minor"/>
    </font>
    <font>
      <sz val="11"/>
      <color theme="1"/>
      <name val="Google Sans Text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name val="Calibri Light"/>
      <family val="2"/>
    </font>
    <font>
      <b/>
      <sz val="11"/>
      <name val="Calibri Light"/>
      <family val="2"/>
    </font>
    <font>
      <sz val="10"/>
      <name val="Calibri Light"/>
      <family val="2"/>
    </font>
    <font>
      <sz val="10"/>
      <name val="ArialMT"/>
    </font>
    <font>
      <b/>
      <sz val="14"/>
      <color theme="0"/>
      <name val="Calibri Light"/>
      <family val="2"/>
    </font>
    <font>
      <b/>
      <sz val="20"/>
      <color rgb="FF273C6B"/>
      <name val="Myriad Pro"/>
      <family val="2"/>
      <charset val="1"/>
    </font>
    <font>
      <b/>
      <sz val="20"/>
      <color theme="5"/>
      <name val="Calibri Light"/>
      <family val="2"/>
    </font>
    <font>
      <sz val="16"/>
      <name val="Calibri Light"/>
      <family val="2"/>
    </font>
    <font>
      <sz val="8"/>
      <name val="Aptos Narrow"/>
      <family val="2"/>
      <scheme val="minor"/>
    </font>
    <font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4" fillId="0" borderId="0" xfId="1"/>
    <xf numFmtId="0" fontId="5" fillId="0" borderId="0" xfId="1" applyFont="1" applyAlignment="1">
      <alignment horizontal="center"/>
    </xf>
    <xf numFmtId="0" fontId="4" fillId="0" borderId="0" xfId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1" applyFont="1"/>
    <xf numFmtId="0" fontId="7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10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9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2" fontId="8" fillId="0" borderId="0" xfId="1" applyNumberFormat="1" applyFont="1" applyAlignment="1">
      <alignment horizontal="center" vertical="center" wrapText="1"/>
    </xf>
    <xf numFmtId="2" fontId="13" fillId="0" borderId="0" xfId="1" applyNumberFormat="1" applyFont="1" applyAlignment="1">
      <alignment horizontal="center" vertical="center" wrapText="1"/>
    </xf>
    <xf numFmtId="2" fontId="13" fillId="0" borderId="0" xfId="1" applyNumberFormat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2" fontId="6" fillId="0" borderId="0" xfId="1" applyNumberFormat="1" applyFont="1" applyAlignment="1">
      <alignment vertical="center"/>
    </xf>
    <xf numFmtId="2" fontId="13" fillId="0" borderId="0" xfId="1" applyNumberFormat="1" applyFont="1" applyAlignment="1">
      <alignment vertical="center"/>
    </xf>
    <xf numFmtId="0" fontId="4" fillId="0" borderId="2" xfId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09019A63-DCC1-9B4D-A02E-0029930ED872}"/>
  </cellStyles>
  <dxfs count="76"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numFmt numFmtId="2" formatCode="0.00"/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ill>
        <patternFill patternType="solid">
          <fgColor theme="5" tint="0.59996337778862885"/>
          <bgColor theme="5" tint="0.59996337778862885"/>
        </patternFill>
      </fill>
    </dxf>
    <dxf>
      <font>
        <name val="Calibri Light"/>
      </font>
      <alignment horizontal="center" vertical="center" wrapText="1"/>
    </dxf>
    <dxf>
      <font>
        <name val="Calibri Light"/>
      </font>
      <alignment horizontal="center" vertical="center" wrapText="1"/>
    </dxf>
    <dxf>
      <alignment horizontal="center"/>
    </dxf>
    <dxf>
      <alignment vertical="center"/>
    </dxf>
    <dxf>
      <numFmt numFmtId="2" formatCode="0.00"/>
    </dxf>
    <dxf>
      <font>
        <color theme="0"/>
      </font>
    </dxf>
    <dxf>
      <font>
        <color theme="0"/>
      </font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fgColor theme="5"/>
          <bgColor theme="5"/>
        </patternFill>
      </fill>
    </dxf>
    <dxf>
      <fill>
        <patternFill patternType="solid">
          <fgColor theme="5"/>
          <bgColor theme="5"/>
        </patternFill>
      </fill>
    </dxf>
    <dxf>
      <alignment vertic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color theme="0"/>
      </font>
      <fill>
        <patternFill patternType="solid">
          <fgColor theme="5"/>
          <bgColor theme="5"/>
        </patternFill>
      </fill>
      <alignment horizontal="center" vertic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MT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 Light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 Light"/>
        <family val="2"/>
        <scheme val="none"/>
      </font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273C6B"/>
        </left>
        <right style="thin">
          <color rgb="FF273C6B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[EB250811_MOD_PAC_v01.xlsx]TCD "IND. RESULT"!Tableau croisé dynamique2</c:name>
    <c:fmtId val="9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20000"/>
              <a:lumOff val="80000"/>
            </a:schemeClr>
          </a:solidFill>
          <a:ln>
            <a:solidFill>
              <a:schemeClr val="accent2">
                <a:lumMod val="40000"/>
                <a:lumOff val="60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'TCD "IND. RESULT"'!$F$10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'TCD "IND. RESULT"'!$E$11:$E$15</c:f>
              <c:strCache>
                <c:ptCount val="5"/>
                <c:pt idx="0">
                  <c:v>Taux d'entretien réalisé dans les règles (respect des 5 étapes …)</c:v>
                </c:pt>
                <c:pt idx="1">
                  <c:v>Taux de sortie positive</c:v>
                </c:pt>
                <c:pt idx="2">
                  <c:v>Taux de satisfaction Global (qualité perçue) par les jeunes</c:v>
                </c:pt>
                <c:pt idx="3">
                  <c:v>Indicateurs audités note &gt;3</c:v>
                </c:pt>
                <c:pt idx="4">
                  <c:v>Taux de satisfaction Global (qualité perçue) par les partenaires</c:v>
                </c:pt>
              </c:strCache>
            </c:strRef>
          </c:cat>
          <c:val>
            <c:numRef>
              <c:f>'TCD "IND. RESULT"'!$F$11:$F$15</c:f>
              <c:numCache>
                <c:formatCode>0.00</c:formatCode>
                <c:ptCount val="5"/>
                <c:pt idx="0">
                  <c:v>25</c:v>
                </c:pt>
                <c:pt idx="1">
                  <c:v>65.5</c:v>
                </c:pt>
                <c:pt idx="2">
                  <c:v>92.474999999999994</c:v>
                </c:pt>
                <c:pt idx="3">
                  <c:v>88</c:v>
                </c:pt>
                <c:pt idx="4">
                  <c:v>94.25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2-7641-9998-56E7F2BF7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9930656"/>
        <c:axId val="830271520"/>
      </c:barChart>
      <c:catAx>
        <c:axId val="82993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0271520"/>
        <c:crosses val="autoZero"/>
        <c:auto val="1"/>
        <c:lblAlgn val="ctr"/>
        <c:lblOffset val="100"/>
        <c:noMultiLvlLbl val="0"/>
      </c:catAx>
      <c:valAx>
        <c:axId val="83027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993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[EB250811_MOD_PAC_v01.xlsx]TCD "IND. RESULT"!Tableau croisé dynamique2</c:name>
    <c:fmtId val="5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20000"/>
              <a:lumOff val="80000"/>
            </a:schemeClr>
          </a:solidFill>
          <a:ln>
            <a:solidFill>
              <a:schemeClr val="accent2">
                <a:lumMod val="40000"/>
                <a:lumOff val="60000"/>
              </a:schemeClr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'TCD "IND. RESULT"'!$F$10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'TCD "IND. RESULT"'!$E$11:$E$15</c:f>
              <c:strCache>
                <c:ptCount val="5"/>
                <c:pt idx="0">
                  <c:v>Taux d'entretien réalisé dans les règles (respect des 5 étapes …)</c:v>
                </c:pt>
                <c:pt idx="1">
                  <c:v>Taux de sortie positive</c:v>
                </c:pt>
                <c:pt idx="2">
                  <c:v>Taux de satisfaction Global (qualité perçue) par les jeunes</c:v>
                </c:pt>
                <c:pt idx="3">
                  <c:v>Indicateurs audités note &gt;3</c:v>
                </c:pt>
                <c:pt idx="4">
                  <c:v>Taux de satisfaction Global (qualité perçue) par les partenaires</c:v>
                </c:pt>
              </c:strCache>
            </c:strRef>
          </c:cat>
          <c:val>
            <c:numRef>
              <c:f>'TCD "IND. RESULT"'!$F$11:$F$15</c:f>
              <c:numCache>
                <c:formatCode>0.00</c:formatCode>
                <c:ptCount val="5"/>
                <c:pt idx="0">
                  <c:v>25</c:v>
                </c:pt>
                <c:pt idx="1">
                  <c:v>65.5</c:v>
                </c:pt>
                <c:pt idx="2">
                  <c:v>92.474999999999994</c:v>
                </c:pt>
                <c:pt idx="3">
                  <c:v>88</c:v>
                </c:pt>
                <c:pt idx="4">
                  <c:v>94.25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C94C-B7CA-4CEFF6152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9930656"/>
        <c:axId val="830271520"/>
      </c:barChart>
      <c:catAx>
        <c:axId val="82993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0271520"/>
        <c:crosses val="autoZero"/>
        <c:auto val="1"/>
        <c:lblAlgn val="ctr"/>
        <c:lblOffset val="100"/>
        <c:noMultiLvlLbl val="0"/>
      </c:catAx>
      <c:valAx>
        <c:axId val="83027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9930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[EB250811_MOD_PAC_v01.xlsx]TCD "IND. RESULT"!Tableau croisé dynamique1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1398316895766726"/>
          <c:y val="2.3674653814824871E-2"/>
          <c:w val="0.65539591554647569"/>
          <c:h val="0.483914268259571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'TCD "IND. RESULT"'!$F$25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'TCD "IND. RESULT"'!$E$26:$E$30</c:f>
              <c:strCache>
                <c:ptCount val="5"/>
                <c:pt idx="0">
                  <c:v>Taux d'entretien réalisé dans les règles (respect des 5 étapes …)</c:v>
                </c:pt>
                <c:pt idx="1">
                  <c:v>Taux de sortie positive</c:v>
                </c:pt>
                <c:pt idx="2">
                  <c:v>Taux de satisfaction Global (qualité perçue) par les jeunes</c:v>
                </c:pt>
                <c:pt idx="3">
                  <c:v>Indicateurs audités note &gt;3</c:v>
                </c:pt>
                <c:pt idx="4">
                  <c:v>Taux de satisfaction Global (qualité perçue) par les partenaires</c:v>
                </c:pt>
              </c:strCache>
            </c:strRef>
          </c:cat>
          <c:val>
            <c:numRef>
              <c:f>'TCD "IND. RESULT"'!$F$26:$F$30</c:f>
              <c:numCache>
                <c:formatCode>0.00</c:formatCode>
                <c:ptCount val="5"/>
                <c:pt idx="0">
                  <c:v>25</c:v>
                </c:pt>
                <c:pt idx="1">
                  <c:v>65.5</c:v>
                </c:pt>
                <c:pt idx="2">
                  <c:v>92.474999999999994</c:v>
                </c:pt>
                <c:pt idx="3">
                  <c:v>88</c:v>
                </c:pt>
                <c:pt idx="4">
                  <c:v>94.25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6-3E41-A73D-BC4A1F44F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009599"/>
        <c:axId val="1184210383"/>
      </c:barChart>
      <c:catAx>
        <c:axId val="118400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4210383"/>
        <c:crosses val="autoZero"/>
        <c:auto val="1"/>
        <c:lblAlgn val="ctr"/>
        <c:lblOffset val="100"/>
        <c:noMultiLvlLbl val="0"/>
      </c:catAx>
      <c:valAx>
        <c:axId val="1184210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84009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SUIVI DU P.A.Q.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2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3EF-5E4F-B96D-9B393144D1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E3EF-5E4F-B96D-9B393144D1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3EF-5E4F-B96D-9B393144D12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3EF-5E4F-B96D-9B393144D12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E3EF-5E4F-B96D-9B393144D12C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E3EF-5E4F-B96D-9B393144D12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d''actions'!$C$23:$C$25</c:f>
              <c:strCache>
                <c:ptCount val="3"/>
                <c:pt idx="0">
                  <c:v>Terminées</c:v>
                </c:pt>
                <c:pt idx="1">
                  <c:v>En cours</c:v>
                </c:pt>
                <c:pt idx="2">
                  <c:v>En retard</c:v>
                </c:pt>
              </c:strCache>
            </c:strRef>
          </c:cat>
          <c:val>
            <c:numRef>
              <c:f>'Plan d''actions'!$D$23:$D$25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F-5E4F-B96D-9B393144D12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chart" Target="../charts/chart1.xml"/><Relationship Id="rId4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3</xdr:col>
      <xdr:colOff>201528</xdr:colOff>
      <xdr:row>7</xdr:row>
      <xdr:rowOff>45972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2906628" cy="1315972"/>
        </a:xfrm>
        <a:prstGeom prst="rect">
          <a:avLst/>
        </a:prstGeom>
      </xdr:spPr>
    </xdr:pic>
    <xdr:clientData/>
  </xdr:twoCellAnchor>
  <xdr:oneCellAnchor>
    <xdr:from>
      <xdr:col>3</xdr:col>
      <xdr:colOff>266700</xdr:colOff>
      <xdr:row>4</xdr:row>
      <xdr:rowOff>39511</xdr:rowOff>
    </xdr:from>
    <xdr:ext cx="6019800" cy="65594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71800" y="852311"/>
          <a:ext cx="6019800" cy="655949"/>
        </a:xfrm>
        <a:prstGeom prst="rect">
          <a:avLst/>
        </a:prstGeom>
        <a:noFill/>
        <a:ln w="25400">
          <a:solidFill>
            <a:schemeClr val="accent2">
              <a:lumMod val="60000"/>
              <a:lumOff val="40000"/>
            </a:schemeClr>
          </a:solidFill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3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JOURNAL DES ÉVÉNEMENTS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207868</xdr:colOff>
      <xdr:row>1</xdr:row>
      <xdr:rowOff>132489</xdr:rowOff>
    </xdr:from>
    <xdr:ext cx="8114850" cy="93769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28964" y="289064"/>
          <a:ext cx="8114850" cy="937693"/>
        </a:xfrm>
        <a:prstGeom prst="rect">
          <a:avLst/>
        </a:prstGeom>
        <a:noFill/>
        <a:ln w="25400">
          <a:solidFill>
            <a:schemeClr val="accent2">
              <a:lumMod val="60000"/>
              <a:lumOff val="40000"/>
            </a:schemeClr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TABLEAU DES INDICATEURS</a:t>
          </a:r>
        </a:p>
      </xdr:txBody>
    </xdr:sp>
    <xdr:clientData/>
  </xdr:oneCellAnchor>
  <xdr:twoCellAnchor editAs="oneCell">
    <xdr:from>
      <xdr:col>0</xdr:col>
      <xdr:colOff>101600</xdr:colOff>
      <xdr:row>0</xdr:row>
      <xdr:rowOff>63500</xdr:rowOff>
    </xdr:from>
    <xdr:to>
      <xdr:col>1</xdr:col>
      <xdr:colOff>1776328</xdr:colOff>
      <xdr:row>8</xdr:row>
      <xdr:rowOff>7872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" y="63500"/>
          <a:ext cx="2906628" cy="13159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8468</xdr:colOff>
      <xdr:row>34</xdr:row>
      <xdr:rowOff>220137</xdr:rowOff>
    </xdr:from>
    <xdr:to>
      <xdr:col>8</xdr:col>
      <xdr:colOff>59267</xdr:colOff>
      <xdr:row>52</xdr:row>
      <xdr:rowOff>194739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85801" y="8331204"/>
          <a:ext cx="16848666" cy="3564468"/>
        </a:xfrm>
        <a:prstGeom prst="roundRect">
          <a:avLst/>
        </a:prstGeom>
        <a:solidFill>
          <a:schemeClr val="accent2">
            <a:lumMod val="20000"/>
            <a:lumOff val="80000"/>
            <a:alpha val="3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1693337</xdr:colOff>
      <xdr:row>38</xdr:row>
      <xdr:rowOff>59267</xdr:rowOff>
    </xdr:from>
    <xdr:to>
      <xdr:col>7</xdr:col>
      <xdr:colOff>2015070</xdr:colOff>
      <xdr:row>50</xdr:row>
      <xdr:rowOff>203199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313266</xdr:colOff>
          <xdr:row>38</xdr:row>
          <xdr:rowOff>50800</xdr:rowOff>
        </xdr:from>
        <xdr:to>
          <xdr:col>3</xdr:col>
          <xdr:colOff>1930399</xdr:colOff>
          <xdr:row>50</xdr:row>
          <xdr:rowOff>192617</xdr:rowOff>
        </xdr:to>
        <xdr:pic>
          <xdr:nvPicPr>
            <xdr:cNvPr id="6" name="Image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TCD &quot;IND. RESULT&quot;'!$E$10:$F$15" spid="_x0000_s133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90599" y="9144000"/>
              <a:ext cx="5486400" cy="2343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2159001</xdr:colOff>
          <xdr:row>38</xdr:row>
          <xdr:rowOff>50799</xdr:rowOff>
        </xdr:from>
        <xdr:to>
          <xdr:col>5</xdr:col>
          <xdr:colOff>1498601</xdr:colOff>
          <xdr:row>50</xdr:row>
          <xdr:rowOff>192616</xdr:rowOff>
        </xdr:to>
        <xdr:pic>
          <xdr:nvPicPr>
            <xdr:cNvPr id="7" name="Image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TCD &quot;IND. RESULT&quot;'!$E$25:$F$30" spid="_x0000_s133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705601" y="9143999"/>
              <a:ext cx="5486400" cy="2343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8467</xdr:colOff>
      <xdr:row>33</xdr:row>
      <xdr:rowOff>245539</xdr:rowOff>
    </xdr:from>
    <xdr:to>
      <xdr:col>3</xdr:col>
      <xdr:colOff>143933</xdr:colOff>
      <xdr:row>36</xdr:row>
      <xdr:rowOff>245538</xdr:rowOff>
    </xdr:to>
    <xdr:sp macro="" textlink="">
      <xdr:nvSpPr>
        <xdr:cNvPr id="11" name="Rectangle : avec coins arrondis en hau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685800" y="8085672"/>
          <a:ext cx="4004733" cy="812799"/>
        </a:xfrm>
        <a:prstGeom prst="round2Same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accent2">
              <a:lumMod val="40000"/>
              <a:lumOff val="6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000"/>
            <a:t>RÉSULTATS POUR L'ANNÉE 2025</a:t>
          </a:r>
        </a:p>
      </xdr:txBody>
    </xdr:sp>
    <xdr:clientData/>
  </xdr:twoCellAnchor>
  <xdr:oneCellAnchor>
    <xdr:from>
      <xdr:col>3</xdr:col>
      <xdr:colOff>753914</xdr:colOff>
      <xdr:row>1</xdr:row>
      <xdr:rowOff>135468</xdr:rowOff>
    </xdr:from>
    <xdr:ext cx="7504490" cy="937693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300514" y="304801"/>
          <a:ext cx="7504490" cy="937693"/>
        </a:xfrm>
        <a:prstGeom prst="rect">
          <a:avLst/>
        </a:prstGeom>
        <a:noFill/>
        <a:ln w="25400">
          <a:solidFill>
            <a:schemeClr val="accent2">
              <a:lumMod val="60000"/>
              <a:lumOff val="40000"/>
            </a:schemeClr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INDICATEURS RÉSULTATS</a:t>
          </a:r>
        </a:p>
      </xdr:txBody>
    </xdr:sp>
    <xdr:clientData/>
  </xdr:oneCellAnchor>
  <xdr:twoCellAnchor editAs="oneCell">
    <xdr:from>
      <xdr:col>0</xdr:col>
      <xdr:colOff>101600</xdr:colOff>
      <xdr:row>0</xdr:row>
      <xdr:rowOff>33866</xdr:rowOff>
    </xdr:from>
    <xdr:to>
      <xdr:col>2</xdr:col>
      <xdr:colOff>1653561</xdr:colOff>
      <xdr:row>7</xdr:row>
      <xdr:rowOff>156038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600" y="33866"/>
          <a:ext cx="2906628" cy="13159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352613</xdr:colOff>
      <xdr:row>9</xdr:row>
      <xdr:rowOff>748</xdr:rowOff>
    </xdr:from>
    <xdr:to>
      <xdr:col>9</xdr:col>
      <xdr:colOff>508001</xdr:colOff>
      <xdr:row>15</xdr:row>
      <xdr:rowOff>7471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50800</xdr:colOff>
      <xdr:row>24</xdr:row>
      <xdr:rowOff>8467</xdr:rowOff>
    </xdr:from>
    <xdr:to>
      <xdr:col>12</xdr:col>
      <xdr:colOff>406399</xdr:colOff>
      <xdr:row>29</xdr:row>
      <xdr:rowOff>304800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540774</xdr:colOff>
      <xdr:row>18</xdr:row>
      <xdr:rowOff>8193</xdr:rowOff>
    </xdr:from>
    <xdr:to>
      <xdr:col>6</xdr:col>
      <xdr:colOff>2359741</xdr:colOff>
      <xdr:row>30</xdr:row>
      <xdr:rowOff>106516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8322" y="4399935"/>
          <a:ext cx="7456129" cy="2556387"/>
        </a:xfrm>
        <a:prstGeom prst="roundRect">
          <a:avLst/>
        </a:prstGeom>
        <a:solidFill>
          <a:schemeClr val="accent1">
            <a:alpha val="16000"/>
          </a:schemeClr>
        </a:solidFill>
        <a:ln>
          <a:solidFill>
            <a:schemeClr val="accent1">
              <a:shade val="15000"/>
            </a:schemeClr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277395</xdr:colOff>
      <xdr:row>18</xdr:row>
      <xdr:rowOff>189163</xdr:rowOff>
    </xdr:from>
    <xdr:to>
      <xdr:col>6</xdr:col>
      <xdr:colOff>2105526</xdr:colOff>
      <xdr:row>29</xdr:row>
      <xdr:rowOff>120316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255912</xdr:colOff>
      <xdr:row>2</xdr:row>
      <xdr:rowOff>16388</xdr:rowOff>
    </xdr:from>
    <xdr:ext cx="5013873" cy="937693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893073" y="426065"/>
          <a:ext cx="5013873" cy="937693"/>
        </a:xfrm>
        <a:prstGeom prst="rect">
          <a:avLst/>
        </a:prstGeom>
        <a:noFill/>
        <a:ln w="25400">
          <a:solidFill>
            <a:schemeClr val="accent2">
              <a:lumMod val="60000"/>
              <a:lumOff val="40000"/>
            </a:schemeClr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PLAN</a:t>
          </a:r>
          <a:r>
            <a:rPr lang="fr-FR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D'ACTIONS</a:t>
          </a:r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0</xdr:col>
      <xdr:colOff>83847</xdr:colOff>
      <xdr:row>0</xdr:row>
      <xdr:rowOff>155678</xdr:rowOff>
    </xdr:from>
    <xdr:to>
      <xdr:col>2</xdr:col>
      <xdr:colOff>1327185</xdr:colOff>
      <xdr:row>7</xdr:row>
      <xdr:rowOff>37779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47" y="155678"/>
          <a:ext cx="2906628" cy="131597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 BURGER" refreshedDate="45915.687203240741" createdVersion="8" refreshedVersion="8" minRefreshableVersion="3" recordCount="23" xr:uid="{348A1839-74A5-504D-A80C-B5AFD25DBBD4}">
  <cacheSource type="worksheet">
    <worksheetSource name="Tableau7"/>
  </cacheSource>
  <cacheFields count="7">
    <cacheField name="ANNÉE" numFmtId="0">
      <sharedItems containsString="0" containsBlank="1" containsNumber="1" containsInteger="1" minValue="2025" maxValue="2025"/>
    </cacheField>
    <cacheField name="PÉRIODE" numFmtId="0">
      <sharedItems containsBlank="1" count="5">
        <s v="Trimestre 1"/>
        <m/>
        <s v="Trimestre 2"/>
        <s v="Trimestre 3"/>
        <s v="Trimestre 4"/>
      </sharedItems>
    </cacheField>
    <cacheField name="Indicateur" numFmtId="0">
      <sharedItems containsBlank="1" count="6">
        <s v="Taux d'entretien réalisé dans les règles (respect des 5 étapes …)"/>
        <s v="Taux de sortie positive"/>
        <s v="Taux de satisfaction Global (qualité perçue) par les jeunes"/>
        <s v="Indicateurs audités note &gt;3"/>
        <s v="Taux de satisfaction Global (qualité perçue) par les partenaires"/>
        <m/>
      </sharedItems>
    </cacheField>
    <cacheField name="Seuil" numFmtId="0">
      <sharedItems containsBlank="1" containsMixedTypes="1" containsNumber="1" minValue="0.6" maxValue="1"/>
    </cacheField>
    <cacheField name="RÉSULAT OBTENUS" numFmtId="0">
      <sharedItems containsString="0" containsBlank="1" containsNumber="1" minValue="0" maxValue="100"/>
    </cacheField>
    <cacheField name="TENDANCE vs SEUIL" numFmtId="0">
      <sharedItems containsString="0" containsBlank="1" containsNumber="1" minValue="0" maxValue="100"/>
    </cacheField>
    <cacheField name="TENDANCE2 vs T-1" numFmtId="0">
      <sharedItems containsString="0" containsBlank="1" containsNumber="1" minValue="-4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">
  <r>
    <n v="2025"/>
    <x v="0"/>
    <x v="0"/>
    <n v="1"/>
    <n v="0"/>
    <n v="0"/>
    <m/>
  </r>
  <r>
    <n v="2025"/>
    <x v="0"/>
    <x v="1"/>
    <n v="0.6"/>
    <n v="67"/>
    <n v="67"/>
    <m/>
  </r>
  <r>
    <n v="2025"/>
    <x v="0"/>
    <x v="2"/>
    <s v="90% (note &gt;=8/10)"/>
    <n v="90"/>
    <n v="90"/>
    <m/>
  </r>
  <r>
    <n v="2025"/>
    <x v="0"/>
    <x v="3"/>
    <s v="90% (31 &gt;=3)"/>
    <n v="92"/>
    <n v="92"/>
    <m/>
  </r>
  <r>
    <n v="2025"/>
    <x v="0"/>
    <x v="4"/>
    <s v="90% (note &gt;=8/10)"/>
    <n v="95"/>
    <n v="95"/>
    <m/>
  </r>
  <r>
    <m/>
    <x v="1"/>
    <x v="5"/>
    <m/>
    <m/>
    <m/>
    <m/>
  </r>
  <r>
    <n v="2025"/>
    <x v="2"/>
    <x v="0"/>
    <n v="1"/>
    <n v="0"/>
    <n v="0"/>
    <n v="0"/>
  </r>
  <r>
    <n v="2025"/>
    <x v="2"/>
    <x v="1"/>
    <n v="0.6"/>
    <n v="63"/>
    <n v="63"/>
    <n v="-4"/>
  </r>
  <r>
    <n v="2025"/>
    <x v="2"/>
    <x v="2"/>
    <s v="90% (note &gt;=8/10)"/>
    <n v="94"/>
    <n v="94"/>
    <n v="4"/>
  </r>
  <r>
    <n v="2025"/>
    <x v="2"/>
    <x v="3"/>
    <s v="90% (31 &gt;=3)"/>
    <n v="88"/>
    <n v="88"/>
    <n v="-4"/>
  </r>
  <r>
    <n v="2025"/>
    <x v="2"/>
    <x v="4"/>
    <s v="90% (note &gt;=8/10)"/>
    <n v="95"/>
    <n v="95"/>
    <n v="0"/>
  </r>
  <r>
    <m/>
    <x v="1"/>
    <x v="5"/>
    <m/>
    <m/>
    <m/>
    <m/>
  </r>
  <r>
    <n v="2025"/>
    <x v="3"/>
    <x v="0"/>
    <n v="1"/>
    <n v="0"/>
    <n v="0"/>
    <n v="0"/>
  </r>
  <r>
    <n v="2025"/>
    <x v="3"/>
    <x v="1"/>
    <n v="0.6"/>
    <n v="64"/>
    <n v="64"/>
    <n v="1"/>
  </r>
  <r>
    <n v="2025"/>
    <x v="3"/>
    <x v="2"/>
    <s v="90% (note &gt;=8/10)"/>
    <n v="93"/>
    <n v="93"/>
    <n v="-1"/>
  </r>
  <r>
    <n v="2025"/>
    <x v="3"/>
    <x v="3"/>
    <s v="90% (31 &gt;=3)"/>
    <n v="85"/>
    <n v="85"/>
    <n v="-3"/>
  </r>
  <r>
    <n v="2025"/>
    <x v="3"/>
    <x v="4"/>
    <s v="90% (note &gt;=8/10)"/>
    <n v="92"/>
    <n v="92"/>
    <n v="-3"/>
  </r>
  <r>
    <m/>
    <x v="1"/>
    <x v="5"/>
    <m/>
    <m/>
    <m/>
    <m/>
  </r>
  <r>
    <n v="2025"/>
    <x v="4"/>
    <x v="0"/>
    <n v="1"/>
    <n v="100"/>
    <n v="100"/>
    <n v="100"/>
  </r>
  <r>
    <n v="2025"/>
    <x v="4"/>
    <x v="1"/>
    <n v="0.6"/>
    <n v="68"/>
    <n v="68"/>
    <n v="4"/>
  </r>
  <r>
    <n v="2025"/>
    <x v="4"/>
    <x v="2"/>
    <s v="90% (note &gt;=8/10)"/>
    <n v="92.9"/>
    <n v="92.9"/>
    <n v="-9.9999999999994316E-2"/>
  </r>
  <r>
    <n v="2025"/>
    <x v="4"/>
    <x v="3"/>
    <s v="90% (31 &gt;=3)"/>
    <n v="87"/>
    <n v="87"/>
    <n v="2"/>
  </r>
  <r>
    <n v="2025"/>
    <x v="4"/>
    <x v="4"/>
    <s v="90% (note &gt;=8/10)"/>
    <n v="95"/>
    <n v="95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A1B7EB-6AE9-074E-ADA1-1B1BCA864F8C}" name="Tableau croisé dynamique2" cacheId="1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multipleFieldFilters="0" chartFormat="10" rowHeaderCaption="INDICATEUR">
  <location ref="E10:F15" firstHeaderRow="1" firstDataRow="1" firstDataCol="1"/>
  <pivotFields count="7"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showAll="0"/>
    <pivotField dataField="1" showAll="0"/>
    <pivotField showAll="0"/>
    <pivotField showAll="0"/>
  </pivotFields>
  <rowFields count="1">
    <field x="2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Moyenne de RÉSULAT OBTENUS" fld="4" subtotal="average" baseField="0" baseItem="0" numFmtId="2"/>
  </dataFields>
  <formats count="32">
    <format dxfId="41">
      <pivotArea field="2" type="button" dataOnly="0" labelOnly="1" outline="0" axis="axisRow" fieldPosition="0"/>
    </format>
    <format dxfId="40">
      <pivotArea dataOnly="0" labelOnly="1" outline="0" axis="axisValues" fieldPosition="0"/>
    </format>
    <format dxfId="39">
      <pivotArea field="2" type="button" dataOnly="0" labelOnly="1" outline="0" axis="axisRow" fieldPosition="0"/>
    </format>
    <format dxfId="38">
      <pivotArea dataOnly="0" labelOnly="1" outline="0" axis="axisValues" fieldPosition="0"/>
    </format>
    <format dxfId="37">
      <pivotArea field="2" type="button" dataOnly="0" labelOnly="1" outline="0" axis="axisRow" fieldPosition="0"/>
    </format>
    <format dxfId="36">
      <pivotArea dataOnly="0" labelOnly="1" outline="0" axis="axisValues" fieldPosition="0"/>
    </format>
    <format dxfId="35">
      <pivotArea field="2" type="button" dataOnly="0" labelOnly="1" outline="0" axis="axisRow" fieldPosition="0"/>
    </format>
    <format dxfId="34">
      <pivotArea dataOnly="0" labelOnly="1" outline="0" axis="axisValues" fieldPosition="0"/>
    </format>
    <format dxfId="33">
      <pivotArea grandRow="1" outline="0" collapsedLevelsAreSubtotals="1" fieldPosition="0"/>
    </format>
    <format dxfId="32">
      <pivotArea dataOnly="0" labelOnly="1" grandRow="1" outline="0" fieldPosition="0"/>
    </format>
    <format dxfId="31">
      <pivotArea grandRow="1" outline="0" collapsedLevelsAreSubtotals="1" fieldPosition="0"/>
    </format>
    <format dxfId="30">
      <pivotArea dataOnly="0" labelOnly="1" grandRow="1" outline="0" fieldPosition="0"/>
    </format>
    <format dxfId="29">
      <pivotArea collapsedLevelsAreSubtotals="1" fieldPosition="0">
        <references count="1">
          <reference field="2" count="0"/>
        </references>
      </pivotArea>
    </format>
    <format dxfId="28">
      <pivotArea outline="0" collapsedLevelsAreSubtotals="1" fieldPosition="0"/>
    </format>
    <format dxfId="27">
      <pivotArea outline="0" collapsedLevelsAreSubtotals="1" fieldPosition="0"/>
    </format>
    <format dxfId="26">
      <pivotArea collapsedLevelsAreSubtotals="1" fieldPosition="0">
        <references count="1">
          <reference field="2" count="0"/>
        </references>
      </pivotArea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fieldPosition="0">
        <references count="1">
          <reference field="2" count="1">
            <x v="3"/>
          </reference>
        </references>
      </pivotArea>
    </format>
    <format dxfId="23">
      <pivotArea dataOnly="0" labelOnly="1" fieldPosition="0">
        <references count="1">
          <reference field="2" count="1">
            <x v="2"/>
          </reference>
        </references>
      </pivotArea>
    </format>
    <format dxfId="22">
      <pivotArea dataOnly="0" labelOnly="1" fieldPosition="0">
        <references count="1">
          <reference field="2" count="1">
            <x v="1"/>
          </reference>
        </references>
      </pivotArea>
    </format>
    <format dxfId="21">
      <pivotArea dataOnly="0" labelOnly="1" fieldPosition="0">
        <references count="1">
          <reference field="2" count="1">
            <x v="0"/>
          </reference>
        </references>
      </pivotArea>
    </format>
    <format dxfId="20">
      <pivotArea dataOnly="0" labelOnly="1" fieldPosition="0">
        <references count="1">
          <reference field="2" count="1">
            <x v="4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2" type="button" dataOnly="0" labelOnly="1" outline="0" axis="axisRow" fieldPosition="0"/>
    </format>
    <format dxfId="16">
      <pivotArea dataOnly="0" labelOnly="1" fieldPosition="0">
        <references count="1">
          <reference field="2" count="0"/>
        </references>
      </pivotArea>
    </format>
    <format dxfId="15">
      <pivotArea dataOnly="0" labelOnly="1" grandRow="1" outline="0" fieldPosition="0"/>
    </format>
    <format dxfId="14">
      <pivotArea dataOnly="0" labelOnly="1" outline="0" axis="axisValues" fieldPosition="0"/>
    </format>
    <format dxfId="13">
      <pivotArea collapsedLevelsAreSubtotals="1" fieldPosition="0">
        <references count="1">
          <reference field="2" count="0"/>
        </references>
      </pivotArea>
    </format>
    <format dxfId="12">
      <pivotArea dataOnly="0" labelOnly="1" fieldPosition="0">
        <references count="1">
          <reference field="2" count="0"/>
        </references>
      </pivotArea>
    </format>
    <format dxfId="11">
      <pivotArea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axis="axisValues" fieldPosition="0"/>
    </format>
  </formats>
  <chartFormats count="3">
    <chartFormat chart="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09B3A8-D68A-8541-93E4-33592B8FE015}" name="Tableau croisé dynamique1" cacheId="1" applyNumberFormats="0" applyBorderFormats="0" applyFontFormats="0" applyPatternFormats="0" applyAlignmentFormats="0" applyWidthHeightFormats="1" dataCaption="Valeurs" updatedVersion="8" minRefreshableVersion="3" useAutoFormatting="1" rowGrandTotals="0" colGrandTotals="0" itemPrintTitles="1" createdVersion="8" indent="0" outline="1" outlineData="1" multipleFieldFilters="0" chartFormat="1" rowHeaderCaption="INDICATEUR">
  <location ref="E25:F30" firstHeaderRow="1" firstDataRow="1" firstDataCol="1"/>
  <pivotFields count="7">
    <pivotField showAll="0"/>
    <pivotField showAll="0">
      <items count="6">
        <item x="0"/>
        <item x="2"/>
        <item x="3"/>
        <item x="4"/>
        <item x="1"/>
        <item t="default"/>
      </items>
    </pivotField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showAll="0"/>
    <pivotField showAll="0"/>
    <pivotField dataField="1" showAll="0"/>
    <pivotField showAll="0"/>
  </pivotFields>
  <rowFields count="1">
    <field x="2"/>
  </rowFields>
  <rowItems count="5">
    <i>
      <x/>
    </i>
    <i>
      <x v="1"/>
    </i>
    <i>
      <x v="2"/>
    </i>
    <i>
      <x v="3"/>
    </i>
    <i>
      <x v="4"/>
    </i>
  </rowItems>
  <colItems count="1">
    <i/>
  </colItems>
  <dataFields count="1">
    <dataField name="Moyenne de TENDANCE vs SEUIL" fld="5" subtotal="average" baseField="0" baseItem="0" numFmtId="2"/>
  </dataFields>
  <formats count="13"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2" type="button" dataOnly="0" labelOnly="1" outline="0" axis="axisRow" fieldPosition="0"/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outline="0" axis="axisValues" fieldPosition="0"/>
    </format>
    <format dxfId="49">
      <pivotArea field="2" type="button" dataOnly="0" labelOnly="1" outline="0" axis="axisRow" fieldPosition="0"/>
    </format>
    <format dxfId="48">
      <pivotArea outline="0" collapsedLevelsAreSubtotals="1" fieldPosition="0"/>
    </format>
    <format dxfId="47">
      <pivotArea dataOnly="0" labelOnly="1" fieldPosition="0">
        <references count="1">
          <reference field="2" count="0"/>
        </references>
      </pivotArea>
    </format>
    <format dxfId="46">
      <pivotArea outline="0" collapsedLevelsAreSubtotals="1" fieldPosition="0"/>
    </format>
    <format dxfId="45">
      <pivotArea dataOnly="0" labelOnly="1" fieldPosition="0">
        <references count="1">
          <reference field="2" count="0"/>
        </references>
      </pivotArea>
    </format>
    <format dxfId="44">
      <pivotArea dataOnly="0" labelOnly="1" outline="0" axis="axisValues" fieldPosition="0"/>
    </format>
    <format dxfId="43">
      <pivotArea dataOnly="0" labelOnly="1" outline="0" axis="axisValues" fieldPosition="0"/>
    </format>
    <format dxfId="42">
      <pivotArea dataOnly="0" labelOnly="1" outline="0" axis="axisValues" fieldPosition="0"/>
    </format>
  </formats>
  <conditionalFormats count="3">
    <conditionalFormat priority="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1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3">
              <x v="2"/>
              <x v="3"/>
              <x v="4"/>
            </reference>
          </references>
        </pivotArea>
      </pivotAreas>
    </conditionalFormat>
  </conditional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92B5A7-CC63-DE4A-9501-E76461383E8D}" name="Tableau1" displayName="Tableau1" ref="B10:G14" totalsRowShown="0">
  <autoFilter ref="B10:G14" xr:uid="{4F92B5A7-CC63-DE4A-9501-E76461383E8D}"/>
  <tableColumns count="6">
    <tableColumn id="1" xr3:uid="{C07BDF7A-2EFE-AD41-8BBB-6F1E24C3CF8B}" name="DATE"/>
    <tableColumn id="2" xr3:uid="{082E49A7-CACB-654D-8203-B77C3D86A0DF}" name="ÉVÉNEMENT"/>
    <tableColumn id="3" xr3:uid="{94D0B501-1861-294E-9D1D-A7E855FA10ED}" name="TYPE ÉVÉNEMENT"/>
    <tableColumn id="4" xr3:uid="{9B31A893-7D4D-3D4E-AC3A-8F48039A73DF}" name="DESCRIPTION DÉTAILLÉE"/>
    <tableColumn id="5" xr3:uid="{E79B9710-3214-B74A-A77D-8C0CACF71DF0}" name="IMPACT OBSERVÉ"/>
    <tableColumn id="6" xr3:uid="{6ED414DF-413C-994A-896A-F46D3DED0C02}" name="RÉPONSE ENVISAGÉE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12E9898-D503-C04E-BC74-FE35AEA7BBA3}" name="Tableau36" displayName="Tableau36" ref="B10:L17" totalsRowShown="0" headerRowDxfId="75" dataDxfId="74" headerRowCellStyle="Normal 2" dataCellStyle="Normal 2">
  <autoFilter ref="B10:L17" xr:uid="{F5B4DEA6-B0CA-8F4B-BCD9-1968C4304A9C}"/>
  <tableColumns count="11">
    <tableColumn id="1" xr3:uid="{F3D973ED-BAF3-FF46-8761-BF5B0832A975}" name="Processus" dataDxfId="73" dataCellStyle="Normal 2"/>
    <tableColumn id="2" xr3:uid="{2C3586C5-65AA-824A-AF34-4C041841CE4B}" name="Indicateur" dataDxfId="72" dataCellStyle="Normal 2"/>
    <tableColumn id="3" xr3:uid="{E280F120-ADFF-0349-97CD-6486A2F8D5CD}" name="Seuil" dataDxfId="71" dataCellStyle="Normal 2"/>
    <tableColumn id="4" xr3:uid="{311B3DEE-6B6A-F74C-82C6-CC3101546CB6}" name="Zone de conformité" dataDxfId="70" dataCellStyle="Normal 2"/>
    <tableColumn id="5" xr3:uid="{B6A5F209-BAC7-B34C-BDF0-63CF4CCE688D}" name="Où trouver l'information" dataDxfId="69" dataCellStyle="Normal 2"/>
    <tableColumn id="6" xr3:uid="{2F0451C8-92F0-C84E-A274-44173D13BF80}" name="Mode de calcul" dataDxfId="68" dataCellStyle="Normal 2"/>
    <tableColumn id="7" xr3:uid="{56CF929E-1AFE-E343-A734-D5EADB4E1DA7}" name="Fréquence de suivi" dataDxfId="67" dataCellStyle="Normal 2"/>
    <tableColumn id="8" xr3:uid="{942D90EF-AADE-274B-83D5-E667D2513671}" name="Analyse des causes si résultat &lt; au seuil" dataDxfId="66" dataCellStyle="Normal 2"/>
    <tableColumn id="9" xr3:uid="{F5C75921-857F-6E49-A534-B459BE7A249D}" name="Action Préventive si Résultat en Zone de conformité" dataDxfId="65" dataCellStyle="Normal 2"/>
    <tableColumn id="10" xr3:uid="{725E3E91-BFE0-4D4C-859D-1A83B64F13CB}" name="Action Corrective" dataDxfId="64" dataCellStyle="Normal 2"/>
    <tableColumn id="11" xr3:uid="{87897FF9-5770-554C-B359-DCA25DB74719}" name="Responsable" dataDxfId="63" dataCellStyle="Normal 2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0CC78A1-FDF3-B841-8FD4-E9443BA883CC}" name="Tableau7" displayName="Tableau7" ref="B10:H33" totalsRowShown="0" headerRowDxfId="62" headerRowCellStyle="Normal 2">
  <autoFilter ref="B10:H33" xr:uid="{20CC78A1-FDF3-B841-8FD4-E9443BA883CC}"/>
  <tableColumns count="7">
    <tableColumn id="1" xr3:uid="{7E8266A2-287E-CA47-B095-ECC703394FBB}" name="ANNÉE" dataDxfId="61" dataCellStyle="Normal 2"/>
    <tableColumn id="2" xr3:uid="{78DE230E-F275-0C49-9146-FA25AE93420C}" name="PÉRIODE" dataDxfId="60" dataCellStyle="Normal 2"/>
    <tableColumn id="3" xr3:uid="{AA512110-6074-E942-80EF-80246113C5DD}" name="Indicateur" dataDxfId="59" dataCellStyle="Normal 2"/>
    <tableColumn id="4" xr3:uid="{8A25B38D-B9CE-C748-A887-AF16D56CF9DC}" name="Seuil" dataDxfId="58" dataCellStyle="Normal 2"/>
    <tableColumn id="5" xr3:uid="{CB829733-317E-2A43-B598-4F254D9D756F}" name="RÉSULAT OBTENUS" dataDxfId="57" dataCellStyle="Normal 2"/>
    <tableColumn id="6" xr3:uid="{24BB92D1-3EA6-7C43-ABD6-171F29659766}" name="TENDANCE vs SEUIL" dataDxfId="56" dataCellStyle="Normal 2"/>
    <tableColumn id="7" xr3:uid="{16662D6A-2EE8-1242-BC49-7F678A045E9F}" name="TENDANCE2 vs T-1" dataDxfId="55" dataCellStyle="Normal 2"/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34A0D2-F7B0-4540-8119-1EC5C96EDC2C}" name="Tableau2" displayName="Tableau2" ref="B10:I15" totalsRowShown="0" headerRowDxfId="9" dataDxfId="8">
  <autoFilter ref="B10:I15" xr:uid="{3B34A0D2-F7B0-4540-8119-1EC5C96EDC2C}"/>
  <tableColumns count="8">
    <tableColumn id="1" xr3:uid="{85AC6D1C-C3EF-544A-8B1D-A18FD4DE9AF2}" name="ID ACTION" dataDxfId="7"/>
    <tableColumn id="2" xr3:uid="{ED3EFBD8-35C6-0C41-B052-B688832589B8}" name="ACTION À METTRE EN PLACE" dataDxfId="6"/>
    <tableColumn id="3" xr3:uid="{A29B3F78-58FF-534E-A77C-CAD872A539C6}" name="RESPONSABLE" dataDxfId="5"/>
    <tableColumn id="4" xr3:uid="{8C44C988-0BDD-A541-97CA-375E94A00946}" name="DÉLAI PRÉVU" dataDxfId="4"/>
    <tableColumn id="5" xr3:uid="{7693FE48-4E8C-C04F-B05E-1343C703517C}" name="STATUT" dataDxfId="3"/>
    <tableColumn id="6" xr3:uid="{822595F8-EBB0-2545-B3A7-7FE43D9B6E43}" name="RÉSULTAT ATTENDU" dataDxfId="2"/>
    <tableColumn id="8" xr3:uid="{E89B363A-CD51-5E47-84D1-2CF846C5C86A}" name="STATUT DE L'ACTION" dataDxfId="1"/>
    <tableColumn id="7" xr3:uid="{D0DDC8A2-8E10-B746-B62D-091FC5048FB6}" name="COMMENTAIRES / AVANCEMENT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1B07-4341-B842-B2FE-A168AB0A6862}">
  <dimension ref="B10:G12"/>
  <sheetViews>
    <sheetView showGridLines="0" zoomScaleNormal="100" workbookViewId="0">
      <selection activeCell="J10" sqref="J10"/>
    </sheetView>
  </sheetViews>
  <sheetFormatPr baseColWidth="10" defaultRowHeight="15.6"/>
  <cols>
    <col min="3" max="3" width="13.796875" bestFit="1" customWidth="1"/>
    <col min="4" max="4" width="18.296875" bestFit="1" customWidth="1"/>
    <col min="5" max="5" width="24.5" bestFit="1" customWidth="1"/>
    <col min="6" max="6" width="18.19921875" bestFit="1" customWidth="1"/>
    <col min="7" max="7" width="21.69921875" bestFit="1" customWidth="1"/>
  </cols>
  <sheetData>
    <row r="10" spans="2:7"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</row>
    <row r="11" spans="2:7" ht="46.8">
      <c r="B11" s="4">
        <v>45427</v>
      </c>
      <c r="C11" s="6" t="s">
        <v>6</v>
      </c>
      <c r="D11" s="5" t="s">
        <v>7</v>
      </c>
      <c r="E11" s="6" t="s">
        <v>8</v>
      </c>
      <c r="F11" s="6" t="s">
        <v>9</v>
      </c>
      <c r="G11" s="6" t="s">
        <v>10</v>
      </c>
    </row>
    <row r="12" spans="2:7" ht="46.8">
      <c r="B12" s="2">
        <v>45444</v>
      </c>
      <c r="C12" s="3" t="s">
        <v>11</v>
      </c>
      <c r="D12" s="5" t="s">
        <v>12</v>
      </c>
      <c r="E12" s="6" t="s">
        <v>13</v>
      </c>
      <c r="F12" s="6" t="s">
        <v>14</v>
      </c>
      <c r="G12" s="6" t="s">
        <v>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C662-15EE-A34A-9FDC-1582AE0A2B2E}">
  <dimension ref="B1:P17"/>
  <sheetViews>
    <sheetView showGridLines="0" topLeftCell="C1" zoomScale="70" zoomScaleNormal="70" workbookViewId="0">
      <pane ySplit="10" topLeftCell="A11" activePane="bottomLeft" state="frozen"/>
      <selection pane="bottomLeft" activeCell="F33" sqref="F33"/>
    </sheetView>
  </sheetViews>
  <sheetFormatPr baseColWidth="10" defaultColWidth="8.796875" defaultRowHeight="13.8"/>
  <cols>
    <col min="1" max="1" width="16.19921875" style="8" customWidth="1"/>
    <col min="2" max="2" width="30.796875" style="9" customWidth="1"/>
    <col min="3" max="3" width="45.796875" style="8" bestFit="1" customWidth="1"/>
    <col min="4" max="4" width="34.5" style="8" customWidth="1"/>
    <col min="5" max="7" width="30.796875" style="8" customWidth="1"/>
    <col min="8" max="8" width="41.796875" style="8" bestFit="1" customWidth="1"/>
    <col min="9" max="9" width="41.796875" style="8" customWidth="1"/>
    <col min="10" max="10" width="52.5" style="8" customWidth="1"/>
    <col min="11" max="11" width="41.796875" style="8" customWidth="1"/>
    <col min="12" max="12" width="38.19921875" style="8" bestFit="1" customWidth="1"/>
    <col min="13" max="16384" width="8.796875" style="8"/>
  </cols>
  <sheetData>
    <row r="1" spans="2:16" ht="13.8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4"/>
      <c r="N1" s="14"/>
      <c r="O1" s="14"/>
      <c r="P1" s="14"/>
    </row>
    <row r="2" spans="2:16" ht="13.8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4"/>
      <c r="N2" s="14"/>
      <c r="O2" s="14"/>
      <c r="P2" s="14"/>
    </row>
    <row r="3" spans="2:16" ht="13.8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14"/>
      <c r="N3" s="14"/>
      <c r="O3" s="14"/>
      <c r="P3" s="14"/>
    </row>
    <row r="4" spans="2:16" ht="13.8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4"/>
      <c r="N4" s="14"/>
      <c r="O4" s="14"/>
      <c r="P4" s="14"/>
    </row>
    <row r="5" spans="2:16" ht="13.8" customHeight="1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14"/>
      <c r="N5" s="14"/>
      <c r="O5" s="14"/>
      <c r="P5" s="14"/>
    </row>
    <row r="6" spans="2:16" ht="13.8" customHeight="1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4"/>
      <c r="N6" s="14"/>
      <c r="O6" s="14"/>
      <c r="P6" s="14"/>
    </row>
    <row r="7" spans="2:16" ht="14.4">
      <c r="B7" s="13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2:16" ht="14.4">
      <c r="B8" s="13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2:16" ht="14.4">
      <c r="B9" s="13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2:16" s="11" customFormat="1" ht="39.450000000000003" customHeight="1">
      <c r="B10" s="15" t="s">
        <v>91</v>
      </c>
      <c r="C10" s="15" t="s">
        <v>90</v>
      </c>
      <c r="D10" s="15" t="s">
        <v>89</v>
      </c>
      <c r="E10" s="15" t="s">
        <v>88</v>
      </c>
      <c r="F10" s="15" t="s">
        <v>87</v>
      </c>
      <c r="G10" s="15" t="s">
        <v>86</v>
      </c>
      <c r="H10" s="15" t="s">
        <v>85</v>
      </c>
      <c r="I10" s="15" t="s">
        <v>84</v>
      </c>
      <c r="J10" s="16" t="s">
        <v>83</v>
      </c>
      <c r="K10" s="15" t="s">
        <v>82</v>
      </c>
      <c r="L10" s="15" t="s">
        <v>81</v>
      </c>
    </row>
    <row r="11" spans="2:16" s="10" customFormat="1" ht="55.2">
      <c r="B11" s="17" t="s">
        <v>67</v>
      </c>
      <c r="C11" s="18" t="s">
        <v>80</v>
      </c>
      <c r="D11" s="19">
        <v>1</v>
      </c>
      <c r="E11" s="20" t="s">
        <v>76</v>
      </c>
      <c r="F11" s="21" t="s">
        <v>79</v>
      </c>
      <c r="G11" s="21"/>
      <c r="H11" s="21" t="s">
        <v>78</v>
      </c>
      <c r="I11" s="21" t="s">
        <v>77</v>
      </c>
      <c r="J11" s="21" t="s">
        <v>76</v>
      </c>
      <c r="K11" s="21" t="s">
        <v>75</v>
      </c>
      <c r="L11" s="21" t="s">
        <v>60</v>
      </c>
    </row>
    <row r="12" spans="2:16" s="10" customFormat="1" ht="55.2">
      <c r="B12" s="17" t="s">
        <v>67</v>
      </c>
      <c r="C12" s="18" t="s">
        <v>74</v>
      </c>
      <c r="D12" s="19">
        <v>0.6</v>
      </c>
      <c r="E12" s="20" t="s">
        <v>73</v>
      </c>
      <c r="F12" s="20" t="s">
        <v>72</v>
      </c>
      <c r="G12" s="20"/>
      <c r="H12" s="20" t="s">
        <v>71</v>
      </c>
      <c r="I12" s="21" t="s">
        <v>70</v>
      </c>
      <c r="J12" s="21" t="s">
        <v>69</v>
      </c>
      <c r="K12" s="21" t="s">
        <v>68</v>
      </c>
      <c r="L12" s="21" t="s">
        <v>60</v>
      </c>
    </row>
    <row r="13" spans="2:16" s="10" customFormat="1" ht="55.2">
      <c r="B13" s="17" t="s">
        <v>67</v>
      </c>
      <c r="C13" s="18" t="s">
        <v>66</v>
      </c>
      <c r="D13" s="19" t="s">
        <v>65</v>
      </c>
      <c r="E13" s="20" t="s">
        <v>56</v>
      </c>
      <c r="F13" s="20"/>
      <c r="G13" s="20"/>
      <c r="H13" s="20" t="s">
        <v>64</v>
      </c>
      <c r="I13" s="21" t="s">
        <v>63</v>
      </c>
      <c r="J13" s="21" t="s">
        <v>62</v>
      </c>
      <c r="K13" s="21" t="s">
        <v>61</v>
      </c>
      <c r="L13" s="21" t="s">
        <v>60</v>
      </c>
    </row>
    <row r="14" spans="2:16" ht="55.2">
      <c r="B14" s="17" t="s">
        <v>59</v>
      </c>
      <c r="C14" s="22" t="s">
        <v>58</v>
      </c>
      <c r="D14" s="23" t="s">
        <v>57</v>
      </c>
      <c r="E14" s="20" t="s">
        <v>56</v>
      </c>
      <c r="F14" s="20" t="s">
        <v>55</v>
      </c>
      <c r="G14" s="24"/>
      <c r="H14" s="20" t="s">
        <v>54</v>
      </c>
      <c r="I14" s="21" t="s">
        <v>53</v>
      </c>
      <c r="J14" s="21" t="s">
        <v>52</v>
      </c>
      <c r="K14" s="21" t="s">
        <v>51</v>
      </c>
      <c r="L14" s="21" t="s">
        <v>50</v>
      </c>
    </row>
    <row r="15" spans="2:16" ht="55.2">
      <c r="B15" s="17" t="s">
        <v>92</v>
      </c>
      <c r="C15" s="18" t="s">
        <v>93</v>
      </c>
      <c r="D15" s="19" t="s">
        <v>65</v>
      </c>
      <c r="E15" s="20" t="s">
        <v>56</v>
      </c>
      <c r="F15" s="20"/>
      <c r="G15" s="20"/>
      <c r="H15" s="20" t="s">
        <v>64</v>
      </c>
      <c r="I15" s="21" t="s">
        <v>63</v>
      </c>
      <c r="J15" s="21" t="s">
        <v>94</v>
      </c>
      <c r="K15" s="21" t="s">
        <v>95</v>
      </c>
      <c r="L15" s="21" t="s">
        <v>96</v>
      </c>
    </row>
    <row r="16" spans="2:16" ht="15.6">
      <c r="B16" s="17"/>
      <c r="C16" s="22"/>
      <c r="D16" s="23"/>
      <c r="E16" s="25"/>
      <c r="F16" s="24"/>
      <c r="G16" s="24"/>
      <c r="H16" s="24"/>
      <c r="I16" s="24"/>
      <c r="J16" s="24"/>
      <c r="K16" s="24"/>
      <c r="L16" s="24"/>
    </row>
    <row r="17" spans="2:12" ht="15.6">
      <c r="B17" s="17"/>
      <c r="C17" s="22"/>
      <c r="D17" s="23"/>
      <c r="E17" s="25"/>
      <c r="F17" s="24"/>
      <c r="G17" s="24"/>
      <c r="H17" s="24"/>
      <c r="I17" s="24"/>
      <c r="J17" s="24"/>
      <c r="K17" s="24"/>
      <c r="L17" s="24"/>
    </row>
  </sheetData>
  <dataValidations count="1">
    <dataValidation allowBlank="1" showInputMessage="1" showErrorMessage="1" prompt="Choix du processus" sqref="B11:B17" xr:uid="{405898CD-8B76-FB4D-90DE-8A2C9E078B3D}"/>
  </dataValidations>
  <pageMargins left="0.78749999999999998" right="0.78749999999999998" top="1.0249999999999999" bottom="1.0249999999999999" header="0.78749999999999998" footer="0.78749999999999998"/>
  <pageSetup paperSize="9" orientation="portrait" useFirstPageNumber="1" verticalDpi="0" r:id="rId1"/>
  <headerFooter>
    <oddHeader>&amp;C&amp;A</oddHeader>
    <oddFooter>&amp;CPage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642F-AC77-7B4F-8165-97E4C0D8BEC6}">
  <dimension ref="B1:S57"/>
  <sheetViews>
    <sheetView showGridLines="0" tabSelected="1" zoomScale="85" zoomScaleNormal="85" workbookViewId="0">
      <selection activeCell="H35" sqref="H35"/>
    </sheetView>
  </sheetViews>
  <sheetFormatPr baseColWidth="10" defaultColWidth="8.796875" defaultRowHeight="13.2"/>
  <cols>
    <col min="1" max="2" width="8.796875" style="8"/>
    <col min="3" max="3" width="41.796875" style="8" customWidth="1"/>
    <col min="4" max="4" width="53" style="8" bestFit="1" customWidth="1"/>
    <col min="5" max="5" width="27.69921875" style="8" bestFit="1" customWidth="1"/>
    <col min="6" max="6" width="27.19921875" style="8" bestFit="1" customWidth="1"/>
    <col min="7" max="8" width="30.796875" style="8" customWidth="1"/>
    <col min="9" max="9" width="41.796875" style="8" bestFit="1" customWidth="1"/>
    <col min="10" max="12" width="41.796875" style="8" customWidth="1"/>
    <col min="13" max="13" width="52.5" style="8" customWidth="1"/>
    <col min="14" max="14" width="41.796875" style="8" customWidth="1"/>
    <col min="15" max="15" width="38.19921875" style="8" bestFit="1" customWidth="1"/>
    <col min="16" max="16384" width="8.796875" style="8"/>
  </cols>
  <sheetData>
    <row r="1" spans="2:19" ht="13.8" customHeight="1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4"/>
      <c r="Q1" s="14"/>
      <c r="R1" s="14"/>
      <c r="S1" s="14"/>
    </row>
    <row r="2" spans="2:19" ht="13.8" customHeight="1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  <c r="Q2" s="14"/>
      <c r="R2" s="14"/>
      <c r="S2" s="14"/>
    </row>
    <row r="3" spans="2:19" ht="13.8" customHeight="1"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14"/>
      <c r="Q3" s="14"/>
      <c r="R3" s="14"/>
      <c r="S3" s="14"/>
    </row>
    <row r="4" spans="2:19" ht="13.8" customHeight="1"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4"/>
      <c r="Q4" s="14"/>
      <c r="R4" s="14"/>
      <c r="S4" s="14"/>
    </row>
    <row r="5" spans="2:19" ht="13.8" customHeight="1"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4"/>
      <c r="Q5" s="14"/>
      <c r="R5" s="14"/>
      <c r="S5" s="14"/>
    </row>
    <row r="6" spans="2:19" ht="13.8" customHeight="1"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14"/>
      <c r="Q6" s="14"/>
      <c r="R6" s="14"/>
      <c r="S6" s="14"/>
    </row>
    <row r="7" spans="2:19" ht="13.8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2:19" ht="13.8"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2:19" ht="13.8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2:19" s="11" customFormat="1" ht="39.450000000000003" customHeight="1">
      <c r="B10" s="27" t="s">
        <v>99</v>
      </c>
      <c r="C10" s="27" t="s">
        <v>41</v>
      </c>
      <c r="D10" s="27" t="s">
        <v>90</v>
      </c>
      <c r="E10" s="27" t="s">
        <v>89</v>
      </c>
      <c r="F10" s="27" t="s">
        <v>97</v>
      </c>
      <c r="G10" s="27" t="s">
        <v>101</v>
      </c>
      <c r="H10" s="27" t="s">
        <v>102</v>
      </c>
    </row>
    <row r="11" spans="2:19" s="10" customFormat="1" ht="21">
      <c r="B11" s="21">
        <v>2025</v>
      </c>
      <c r="C11" s="21" t="s">
        <v>98</v>
      </c>
      <c r="D11" s="28" t="s">
        <v>80</v>
      </c>
      <c r="E11" s="19">
        <v>1</v>
      </c>
      <c r="F11" s="29">
        <v>0</v>
      </c>
      <c r="G11" s="30">
        <f t="shared" ref="G11:G33" si="0">F11</f>
        <v>0</v>
      </c>
      <c r="H11" s="31"/>
    </row>
    <row r="12" spans="2:19" s="10" customFormat="1" ht="21">
      <c r="B12" s="21">
        <v>2025</v>
      </c>
      <c r="C12" s="21" t="s">
        <v>98</v>
      </c>
      <c r="D12" s="28" t="s">
        <v>74</v>
      </c>
      <c r="E12" s="19">
        <v>0.6</v>
      </c>
      <c r="F12" s="32">
        <v>67</v>
      </c>
      <c r="G12" s="30">
        <f t="shared" si="0"/>
        <v>67</v>
      </c>
      <c r="H12" s="31"/>
    </row>
    <row r="13" spans="2:19" s="10" customFormat="1" ht="21">
      <c r="B13" s="21">
        <v>2025</v>
      </c>
      <c r="C13" s="21" t="s">
        <v>98</v>
      </c>
      <c r="D13" s="28" t="s">
        <v>66</v>
      </c>
      <c r="E13" s="19" t="s">
        <v>65</v>
      </c>
      <c r="F13" s="32">
        <v>90</v>
      </c>
      <c r="G13" s="30">
        <f t="shared" si="0"/>
        <v>90</v>
      </c>
      <c r="H13" s="31"/>
    </row>
    <row r="14" spans="2:19" ht="21">
      <c r="B14" s="21">
        <v>2025</v>
      </c>
      <c r="C14" s="21" t="s">
        <v>98</v>
      </c>
      <c r="D14" s="33" t="s">
        <v>58</v>
      </c>
      <c r="E14" s="23" t="s">
        <v>57</v>
      </c>
      <c r="F14" s="32">
        <v>92</v>
      </c>
      <c r="G14" s="30">
        <f t="shared" si="0"/>
        <v>92</v>
      </c>
      <c r="H14" s="31"/>
    </row>
    <row r="15" spans="2:19" ht="21">
      <c r="B15" s="21">
        <v>2025</v>
      </c>
      <c r="C15" s="21" t="s">
        <v>98</v>
      </c>
      <c r="D15" s="28" t="s">
        <v>93</v>
      </c>
      <c r="E15" s="19" t="s">
        <v>65</v>
      </c>
      <c r="F15" s="32">
        <v>95</v>
      </c>
      <c r="G15" s="30">
        <f t="shared" si="0"/>
        <v>95</v>
      </c>
      <c r="H15" s="31"/>
    </row>
    <row r="16" spans="2:19" ht="21">
      <c r="B16" s="21"/>
      <c r="C16" s="21"/>
      <c r="D16" s="22"/>
      <c r="E16" s="23"/>
      <c r="F16" s="34"/>
      <c r="G16" s="35"/>
      <c r="H16" s="35"/>
    </row>
    <row r="17" spans="2:8" ht="21">
      <c r="B17" s="21">
        <v>2025</v>
      </c>
      <c r="C17" s="21" t="s">
        <v>100</v>
      </c>
      <c r="D17" s="28" t="s">
        <v>80</v>
      </c>
      <c r="E17" s="19">
        <v>1</v>
      </c>
      <c r="F17" s="29">
        <v>0</v>
      </c>
      <c r="G17" s="30">
        <f t="shared" si="0"/>
        <v>0</v>
      </c>
      <c r="H17" s="31">
        <f>F17-F11</f>
        <v>0</v>
      </c>
    </row>
    <row r="18" spans="2:8" ht="21">
      <c r="B18" s="21">
        <v>2025</v>
      </c>
      <c r="C18" s="21" t="s">
        <v>100</v>
      </c>
      <c r="D18" s="28" t="s">
        <v>74</v>
      </c>
      <c r="E18" s="19">
        <v>0.6</v>
      </c>
      <c r="F18" s="32">
        <v>63</v>
      </c>
      <c r="G18" s="30">
        <f t="shared" si="0"/>
        <v>63</v>
      </c>
      <c r="H18" s="31">
        <f>Tableau7[[#This Row],[RÉSULAT OBTENUS]]-F12</f>
        <v>-4</v>
      </c>
    </row>
    <row r="19" spans="2:8" ht="21">
      <c r="B19" s="21">
        <v>2025</v>
      </c>
      <c r="C19" s="21" t="s">
        <v>100</v>
      </c>
      <c r="D19" s="28" t="s">
        <v>66</v>
      </c>
      <c r="E19" s="19" t="s">
        <v>65</v>
      </c>
      <c r="F19" s="32">
        <v>94</v>
      </c>
      <c r="G19" s="30">
        <f t="shared" si="0"/>
        <v>94</v>
      </c>
      <c r="H19" s="31">
        <f>Tableau7[[#This Row],[RÉSULAT OBTENUS]]-F13</f>
        <v>4</v>
      </c>
    </row>
    <row r="20" spans="2:8" ht="21">
      <c r="B20" s="21">
        <v>2025</v>
      </c>
      <c r="C20" s="21" t="s">
        <v>100</v>
      </c>
      <c r="D20" s="33" t="s">
        <v>58</v>
      </c>
      <c r="E20" s="23" t="s">
        <v>57</v>
      </c>
      <c r="F20" s="32">
        <v>88</v>
      </c>
      <c r="G20" s="30">
        <f t="shared" si="0"/>
        <v>88</v>
      </c>
      <c r="H20" s="31">
        <f>Tableau7[[#This Row],[RÉSULAT OBTENUS]]-F14</f>
        <v>-4</v>
      </c>
    </row>
    <row r="21" spans="2:8" ht="21">
      <c r="B21" s="21">
        <v>2025</v>
      </c>
      <c r="C21" s="21" t="s">
        <v>100</v>
      </c>
      <c r="D21" s="28" t="s">
        <v>93</v>
      </c>
      <c r="E21" s="19" t="s">
        <v>65</v>
      </c>
      <c r="F21" s="32">
        <v>95</v>
      </c>
      <c r="G21" s="30">
        <f t="shared" si="0"/>
        <v>95</v>
      </c>
      <c r="H21" s="31">
        <f>Tableau7[[#This Row],[RÉSULAT OBTENUS]]-F15</f>
        <v>0</v>
      </c>
    </row>
    <row r="22" spans="2:8" ht="21">
      <c r="B22" s="21"/>
      <c r="C22" s="21"/>
      <c r="D22" s="22"/>
      <c r="E22" s="23"/>
      <c r="F22" s="34"/>
      <c r="G22" s="35"/>
      <c r="H22" s="35"/>
    </row>
    <row r="23" spans="2:8" ht="21">
      <c r="B23" s="21">
        <v>2025</v>
      </c>
      <c r="C23" s="21" t="s">
        <v>103</v>
      </c>
      <c r="D23" s="28" t="s">
        <v>80</v>
      </c>
      <c r="E23" s="19">
        <v>1</v>
      </c>
      <c r="F23" s="29">
        <v>0</v>
      </c>
      <c r="G23" s="30">
        <f t="shared" si="0"/>
        <v>0</v>
      </c>
      <c r="H23" s="31">
        <f>F23-F17</f>
        <v>0</v>
      </c>
    </row>
    <row r="24" spans="2:8" ht="21">
      <c r="B24" s="21">
        <v>2025</v>
      </c>
      <c r="C24" s="21" t="s">
        <v>103</v>
      </c>
      <c r="D24" s="28" t="s">
        <v>74</v>
      </c>
      <c r="E24" s="19">
        <v>0.6</v>
      </c>
      <c r="F24" s="32">
        <v>64</v>
      </c>
      <c r="G24" s="30">
        <f t="shared" si="0"/>
        <v>64</v>
      </c>
      <c r="H24" s="31">
        <f>F24-F18</f>
        <v>1</v>
      </c>
    </row>
    <row r="25" spans="2:8" ht="21">
      <c r="B25" s="21">
        <v>2025</v>
      </c>
      <c r="C25" s="21" t="s">
        <v>103</v>
      </c>
      <c r="D25" s="28" t="s">
        <v>66</v>
      </c>
      <c r="E25" s="19" t="s">
        <v>65</v>
      </c>
      <c r="F25" s="32">
        <v>93</v>
      </c>
      <c r="G25" s="30">
        <f t="shared" si="0"/>
        <v>93</v>
      </c>
      <c r="H25" s="31">
        <f>F25-F19</f>
        <v>-1</v>
      </c>
    </row>
    <row r="26" spans="2:8" ht="21">
      <c r="B26" s="21">
        <v>2025</v>
      </c>
      <c r="C26" s="21" t="s">
        <v>103</v>
      </c>
      <c r="D26" s="33" t="s">
        <v>58</v>
      </c>
      <c r="E26" s="23" t="s">
        <v>57</v>
      </c>
      <c r="F26" s="32">
        <v>85</v>
      </c>
      <c r="G26" s="30">
        <f t="shared" si="0"/>
        <v>85</v>
      </c>
      <c r="H26" s="31">
        <f>F26-F20</f>
        <v>-3</v>
      </c>
    </row>
    <row r="27" spans="2:8" ht="21">
      <c r="B27" s="21">
        <v>2025</v>
      </c>
      <c r="C27" s="21" t="s">
        <v>103</v>
      </c>
      <c r="D27" s="28" t="s">
        <v>93</v>
      </c>
      <c r="E27" s="19" t="s">
        <v>65</v>
      </c>
      <c r="F27" s="32">
        <v>92</v>
      </c>
      <c r="G27" s="30">
        <f t="shared" si="0"/>
        <v>92</v>
      </c>
      <c r="H27" s="31">
        <f>F27-F21</f>
        <v>-3</v>
      </c>
    </row>
    <row r="29" spans="2:8" ht="21">
      <c r="B29" s="21">
        <v>2025</v>
      </c>
      <c r="C29" s="21" t="s">
        <v>104</v>
      </c>
      <c r="D29" s="28" t="s">
        <v>80</v>
      </c>
      <c r="E29" s="19">
        <v>1</v>
      </c>
      <c r="F29" s="29">
        <v>100</v>
      </c>
      <c r="G29" s="30">
        <f t="shared" si="0"/>
        <v>100</v>
      </c>
      <c r="H29" s="31">
        <f>F29-F23</f>
        <v>100</v>
      </c>
    </row>
    <row r="30" spans="2:8" ht="21">
      <c r="B30" s="21">
        <v>2025</v>
      </c>
      <c r="C30" s="21" t="s">
        <v>104</v>
      </c>
      <c r="D30" s="28" t="s">
        <v>74</v>
      </c>
      <c r="E30" s="19">
        <v>0.6</v>
      </c>
      <c r="F30" s="32">
        <v>68</v>
      </c>
      <c r="G30" s="30">
        <f t="shared" si="0"/>
        <v>68</v>
      </c>
      <c r="H30" s="31">
        <f>F30-F24</f>
        <v>4</v>
      </c>
    </row>
    <row r="31" spans="2:8" ht="21">
      <c r="B31" s="21">
        <v>2025</v>
      </c>
      <c r="C31" s="21" t="s">
        <v>104</v>
      </c>
      <c r="D31" s="28" t="s">
        <v>66</v>
      </c>
      <c r="E31" s="19" t="s">
        <v>65</v>
      </c>
      <c r="F31" s="32">
        <v>92.9</v>
      </c>
      <c r="G31" s="30">
        <f t="shared" si="0"/>
        <v>92.9</v>
      </c>
      <c r="H31" s="31">
        <f>F31-F25</f>
        <v>-9.9999999999994316E-2</v>
      </c>
    </row>
    <row r="32" spans="2:8" ht="21" customHeight="1">
      <c r="B32" s="21">
        <v>2025</v>
      </c>
      <c r="C32" s="21" t="s">
        <v>104</v>
      </c>
      <c r="D32" s="33" t="s">
        <v>58</v>
      </c>
      <c r="E32" s="23" t="s">
        <v>57</v>
      </c>
      <c r="F32" s="32">
        <v>87</v>
      </c>
      <c r="G32" s="30">
        <f t="shared" si="0"/>
        <v>87</v>
      </c>
      <c r="H32" s="31">
        <f>F32-F26</f>
        <v>2</v>
      </c>
    </row>
    <row r="33" spans="2:8" ht="21">
      <c r="B33" s="21">
        <v>2025</v>
      </c>
      <c r="C33" s="21" t="s">
        <v>104</v>
      </c>
      <c r="D33" s="28" t="s">
        <v>93</v>
      </c>
      <c r="E33" s="19" t="s">
        <v>65</v>
      </c>
      <c r="F33" s="32">
        <v>95</v>
      </c>
      <c r="G33" s="30">
        <f t="shared" si="0"/>
        <v>95</v>
      </c>
      <c r="H33" s="31">
        <f>F33-F27</f>
        <v>3</v>
      </c>
    </row>
    <row r="34" spans="2:8" ht="21">
      <c r="B34" s="21"/>
      <c r="C34" s="21"/>
      <c r="D34" s="28"/>
      <c r="E34" s="19"/>
      <c r="F34" s="32"/>
      <c r="G34" s="30"/>
      <c r="H34" s="31"/>
    </row>
    <row r="35" spans="2:8" ht="21">
      <c r="B35" s="21"/>
      <c r="C35" s="21"/>
      <c r="D35" s="28"/>
      <c r="E35" s="19"/>
      <c r="F35" s="32"/>
      <c r="G35" s="30"/>
      <c r="H35" s="31"/>
    </row>
    <row r="36" spans="2:8" ht="21">
      <c r="B36" s="21"/>
      <c r="C36" s="21"/>
      <c r="D36" s="28"/>
      <c r="E36" s="19"/>
      <c r="F36" s="32"/>
      <c r="G36" s="30"/>
      <c r="H36" s="31"/>
    </row>
    <row r="37" spans="2:8" ht="21">
      <c r="B37" s="21"/>
      <c r="C37" s="21"/>
      <c r="D37" s="28"/>
      <c r="E37" s="19"/>
      <c r="F37" s="32"/>
      <c r="G37" s="30"/>
      <c r="H37" s="31"/>
    </row>
    <row r="46" spans="2:8" ht="15.6">
      <c r="D46"/>
      <c r="E46"/>
      <c r="F46"/>
    </row>
    <row r="47" spans="2:8" ht="15.6">
      <c r="D47"/>
      <c r="E47"/>
      <c r="F47"/>
    </row>
    <row r="48" spans="2:8" ht="15.6">
      <c r="D48"/>
      <c r="E48"/>
      <c r="F48"/>
    </row>
    <row r="49" spans="3:6" ht="15.6">
      <c r="D49"/>
      <c r="E49"/>
      <c r="F49"/>
    </row>
    <row r="50" spans="3:6" ht="15.6">
      <c r="D50"/>
      <c r="E50"/>
      <c r="F50"/>
    </row>
    <row r="51" spans="3:6" ht="15.6">
      <c r="D51"/>
      <c r="E51"/>
      <c r="F51"/>
    </row>
    <row r="52" spans="3:6" ht="15.6">
      <c r="D52"/>
      <c r="E52"/>
      <c r="F52"/>
    </row>
    <row r="53" spans="3:6" ht="15.6">
      <c r="C53" s="36"/>
      <c r="D53"/>
      <c r="E53"/>
      <c r="F53"/>
    </row>
    <row r="54" spans="3:6" ht="15.6">
      <c r="D54"/>
      <c r="E54"/>
      <c r="F54"/>
    </row>
    <row r="55" spans="3:6" ht="15.6">
      <c r="D55"/>
      <c r="E55"/>
      <c r="F55"/>
    </row>
    <row r="56" spans="3:6" ht="15.6">
      <c r="D56"/>
      <c r="E56"/>
      <c r="F56"/>
    </row>
    <row r="57" spans="3:6" ht="15.6">
      <c r="D57"/>
      <c r="E57"/>
      <c r="F57"/>
    </row>
  </sheetData>
  <phoneticPr fontId="14" type="noConversion"/>
  <conditionalFormatting sqref="G11">
    <cfRule type="iconSet" priority="10">
      <iconSet showValue="0">
        <cfvo type="percent" val="0"/>
        <cfvo type="num" val="99.8"/>
        <cfvo type="num" val="99.9"/>
      </iconSet>
    </cfRule>
  </conditionalFormatting>
  <conditionalFormatting sqref="G12">
    <cfRule type="iconSet" priority="29">
      <iconSet showValue="0">
        <cfvo type="percent" val="0"/>
        <cfvo type="num" val="60"/>
        <cfvo type="num" val="65"/>
      </iconSet>
    </cfRule>
  </conditionalFormatting>
  <conditionalFormatting sqref="G13:G15">
    <cfRule type="iconSet" priority="28">
      <iconSet showValue="0">
        <cfvo type="percent" val="0"/>
        <cfvo type="num" val="90"/>
        <cfvo type="num" val="92"/>
      </iconSet>
    </cfRule>
  </conditionalFormatting>
  <conditionalFormatting sqref="G17">
    <cfRule type="iconSet" priority="9">
      <iconSet showValue="0">
        <cfvo type="percent" val="0"/>
        <cfvo type="num" val="99.8"/>
        <cfvo type="num" val="99.9"/>
      </iconSet>
    </cfRule>
  </conditionalFormatting>
  <conditionalFormatting sqref="G18">
    <cfRule type="iconSet" priority="27">
      <iconSet showValue="0">
        <cfvo type="percent" val="0"/>
        <cfvo type="num" val="60"/>
        <cfvo type="num" val="65"/>
      </iconSet>
    </cfRule>
  </conditionalFormatting>
  <conditionalFormatting sqref="G19:G21">
    <cfRule type="iconSet" priority="26">
      <iconSet showValue="0">
        <cfvo type="percent" val="0"/>
        <cfvo type="num" val="90"/>
        <cfvo type="num" val="92"/>
      </iconSet>
    </cfRule>
  </conditionalFormatting>
  <conditionalFormatting sqref="G23">
    <cfRule type="iconSet" priority="8">
      <iconSet showValue="0">
        <cfvo type="percent" val="0"/>
        <cfvo type="num" val="99.8"/>
        <cfvo type="num" val="99.9"/>
      </iconSet>
    </cfRule>
  </conditionalFormatting>
  <conditionalFormatting sqref="G24">
    <cfRule type="iconSet" priority="18">
      <iconSet showValue="0">
        <cfvo type="percent" val="0"/>
        <cfvo type="num" val="60"/>
        <cfvo type="num" val="65"/>
      </iconSet>
    </cfRule>
  </conditionalFormatting>
  <conditionalFormatting sqref="G25:G27">
    <cfRule type="iconSet" priority="17">
      <iconSet showValue="0">
        <cfvo type="percent" val="0"/>
        <cfvo type="num" val="90"/>
        <cfvo type="num" val="92"/>
      </iconSet>
    </cfRule>
  </conditionalFormatting>
  <conditionalFormatting sqref="G29">
    <cfRule type="iconSet" priority="4">
      <iconSet showValue="0">
        <cfvo type="percent" val="0"/>
        <cfvo type="num" val="99.8"/>
        <cfvo type="num" val="99.9"/>
      </iconSet>
    </cfRule>
    <cfRule type="iconSet" priority="7">
      <iconSet showValue="0">
        <cfvo type="percent" val="0"/>
        <cfvo type="num" val="99.8"/>
        <cfvo type="num" val="99.9"/>
      </iconSet>
    </cfRule>
  </conditionalFormatting>
  <conditionalFormatting sqref="G30">
    <cfRule type="iconSet" priority="15">
      <iconSet showValue="0">
        <cfvo type="percent" val="0"/>
        <cfvo type="num" val="60"/>
        <cfvo type="num" val="65"/>
      </iconSet>
    </cfRule>
  </conditionalFormatting>
  <conditionalFormatting sqref="G31:G37">
    <cfRule type="iconSet" priority="14">
      <iconSet showValue="0">
        <cfvo type="percent" val="0"/>
        <cfvo type="num" val="90"/>
        <cfvo type="num" val="92"/>
      </iconSet>
    </cfRule>
  </conditionalFormatting>
  <conditionalFormatting sqref="H17">
    <cfRule type="iconSet" priority="5">
      <iconSet iconSet="4Arrows" showValue="0">
        <cfvo type="percent" val="0"/>
        <cfvo type="num" val="98"/>
        <cfvo type="num" val="99"/>
        <cfvo type="num" val="100"/>
      </iconSet>
    </cfRule>
  </conditionalFormatting>
  <conditionalFormatting sqref="H18:H21">
    <cfRule type="iconSet" priority="25">
      <iconSet iconSet="3Arrows" showValue="0">
        <cfvo type="percent" val="0"/>
        <cfvo type="num" val="0"/>
        <cfvo type="num" val="9.9999999999999995E-7"/>
      </iconSet>
    </cfRule>
  </conditionalFormatting>
  <conditionalFormatting sqref="H23">
    <cfRule type="iconSet" priority="6">
      <iconSet iconSet="4Arrows" showValue="0">
        <cfvo type="percent" val="0"/>
        <cfvo type="num" val="98"/>
        <cfvo type="num" val="99"/>
        <cfvo type="num" val="100"/>
      </iconSet>
    </cfRule>
  </conditionalFormatting>
  <conditionalFormatting sqref="H24:H27">
    <cfRule type="iconSet" priority="16">
      <iconSet iconSet="3Arrows" showValue="0">
        <cfvo type="percent" val="0"/>
        <cfvo type="num" val="0"/>
        <cfvo type="num" val="9.9999999999999995E-7"/>
      </iconSet>
    </cfRule>
  </conditionalFormatting>
  <conditionalFormatting sqref="H29">
    <cfRule type="iconSet" priority="12">
      <iconSet iconSet="4Arrows" showValue="0">
        <cfvo type="percent" val="0"/>
        <cfvo type="num" val="98"/>
        <cfvo type="num" val="99"/>
        <cfvo type="num" val="100"/>
      </iconSet>
    </cfRule>
  </conditionalFormatting>
  <conditionalFormatting sqref="H30:H37">
    <cfRule type="iconSet" priority="13">
      <iconSet iconSet="3Arrows" showValue="0">
        <cfvo type="percent" val="0"/>
        <cfvo type="num" val="0"/>
        <cfvo type="num" val="9.9999999999999995E-7"/>
      </iconSet>
    </cfRule>
  </conditionalFormatting>
  <dataValidations count="1">
    <dataValidation type="list" allowBlank="1" showInputMessage="1" showErrorMessage="1" sqref="C11:C27 C29:C37" xr:uid="{221805A6-6B11-444B-940B-DE419514E8EE}">
      <formula1>"Trimestre 1,Trimestre 2,Trimestre 3,Trimestre 4"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verticalDpi="0" r:id="rId1"/>
  <headerFooter>
    <oddHeader>&amp;C&amp;A</oddHeader>
    <oddFooter>&amp;CPage &amp;P</oddFooter>
  </headerFooter>
  <drawing r:id="rId2"/>
  <legacy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1796E-1B6E-914E-B62B-15D2A8289AE4}">
  <dimension ref="E10:F30"/>
  <sheetViews>
    <sheetView topLeftCell="D7" zoomScale="170" zoomScaleNormal="170" workbookViewId="0">
      <selection activeCell="E25" sqref="E25:F30"/>
    </sheetView>
  </sheetViews>
  <sheetFormatPr baseColWidth="10" defaultRowHeight="15.6"/>
  <cols>
    <col min="5" max="5" width="52.69921875" bestFit="1" customWidth="1"/>
    <col min="6" max="7" width="27.19921875" bestFit="1" customWidth="1"/>
  </cols>
  <sheetData>
    <row r="10" spans="5:6" ht="34.049999999999997" customHeight="1">
      <c r="E10" s="37" t="s">
        <v>107</v>
      </c>
      <c r="F10" s="45" t="s">
        <v>105</v>
      </c>
    </row>
    <row r="11" spans="5:6" ht="34.049999999999997" customHeight="1">
      <c r="E11" s="43" t="s">
        <v>80</v>
      </c>
      <c r="F11" s="44">
        <v>25</v>
      </c>
    </row>
    <row r="12" spans="5:6" ht="34.049999999999997" customHeight="1">
      <c r="E12" s="43" t="s">
        <v>74</v>
      </c>
      <c r="F12" s="44">
        <v>65.5</v>
      </c>
    </row>
    <row r="13" spans="5:6" ht="34.049999999999997" customHeight="1">
      <c r="E13" s="43" t="s">
        <v>66</v>
      </c>
      <c r="F13" s="44">
        <v>92.474999999999994</v>
      </c>
    </row>
    <row r="14" spans="5:6" ht="34.049999999999997" customHeight="1">
      <c r="E14" s="43" t="s">
        <v>58</v>
      </c>
      <c r="F14" s="44">
        <v>88</v>
      </c>
    </row>
    <row r="15" spans="5:6" ht="34.049999999999997" customHeight="1">
      <c r="E15" s="43" t="s">
        <v>93</v>
      </c>
      <c r="F15" s="44">
        <v>94.25</v>
      </c>
    </row>
    <row r="25" spans="5:6" ht="34.049999999999997" customHeight="1">
      <c r="E25" s="37" t="s">
        <v>107</v>
      </c>
      <c r="F25" s="45" t="s">
        <v>106</v>
      </c>
    </row>
    <row r="26" spans="5:6" ht="34.049999999999997" customHeight="1">
      <c r="E26" s="45" t="s">
        <v>80</v>
      </c>
      <c r="F26" s="46">
        <v>25</v>
      </c>
    </row>
    <row r="27" spans="5:6" ht="34.049999999999997" customHeight="1">
      <c r="E27" s="45" t="s">
        <v>74</v>
      </c>
      <c r="F27" s="46">
        <v>65.5</v>
      </c>
    </row>
    <row r="28" spans="5:6" ht="34.049999999999997" customHeight="1">
      <c r="E28" s="45" t="s">
        <v>66</v>
      </c>
      <c r="F28" s="46">
        <v>92.474999999999994</v>
      </c>
    </row>
    <row r="29" spans="5:6" ht="34.049999999999997" customHeight="1">
      <c r="E29" s="45" t="s">
        <v>58</v>
      </c>
      <c r="F29" s="46">
        <v>88</v>
      </c>
    </row>
    <row r="30" spans="5:6" ht="34.049999999999997" customHeight="1">
      <c r="E30" s="45" t="s">
        <v>93</v>
      </c>
      <c r="F30" s="46">
        <v>94.25</v>
      </c>
    </row>
  </sheetData>
  <conditionalFormatting pivot="1" sqref="F26">
    <cfRule type="iconSet" priority="3">
      <iconSet showValue="0">
        <cfvo type="percent" val="0"/>
        <cfvo type="num" val="99.8"/>
        <cfvo type="num" val="99.9"/>
      </iconSet>
    </cfRule>
  </conditionalFormatting>
  <conditionalFormatting pivot="1" sqref="F27">
    <cfRule type="iconSet" priority="2">
      <iconSet showValue="0">
        <cfvo type="percent" val="0"/>
        <cfvo type="num" val="60"/>
        <cfvo type="num" val="65"/>
      </iconSet>
    </cfRule>
  </conditionalFormatting>
  <conditionalFormatting pivot="1" sqref="F28:F30">
    <cfRule type="iconSet" priority="1">
      <iconSet showValue="0">
        <cfvo type="percent" val="0"/>
        <cfvo type="num" val="90"/>
        <cfvo type="num" val="92"/>
      </iconSet>
    </cfRule>
  </conditionalFormatting>
  <pageMargins left="0.7" right="0.7" top="0.75" bottom="0.75" header="0.3" footer="0.3"/>
  <pageSetup paperSize="9" orientation="portrait" horizontalDpi="0" verticalDpi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41B1A-29DA-8C4C-BAE5-286A044BD36A}">
  <dimension ref="B3:J26"/>
  <sheetViews>
    <sheetView showGridLines="0" zoomScaleNormal="100" workbookViewId="0">
      <selection activeCell="H2" sqref="H2"/>
    </sheetView>
  </sheetViews>
  <sheetFormatPr baseColWidth="10" defaultRowHeight="15.6"/>
  <cols>
    <col min="2" max="2" width="11" customWidth="1"/>
    <col min="3" max="3" width="24.796875" customWidth="1"/>
    <col min="4" max="4" width="14.296875" customWidth="1"/>
    <col min="5" max="5" width="13" customWidth="1"/>
    <col min="7" max="7" width="48.69921875" bestFit="1" customWidth="1"/>
    <col min="8" max="8" width="48.69921875" customWidth="1"/>
    <col min="9" max="9" width="36" bestFit="1" customWidth="1"/>
  </cols>
  <sheetData>
    <row r="3" spans="2:10">
      <c r="G3" s="1"/>
      <c r="H3" s="1"/>
    </row>
    <row r="5" spans="2:10">
      <c r="J5" s="1"/>
    </row>
    <row r="6" spans="2:10">
      <c r="J6" s="1"/>
    </row>
    <row r="7" spans="2:10">
      <c r="J7" s="7"/>
    </row>
    <row r="10" spans="2:10">
      <c r="B10" s="5" t="s">
        <v>16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21</v>
      </c>
      <c r="H10" s="5" t="s">
        <v>45</v>
      </c>
      <c r="I10" s="5" t="s">
        <v>22</v>
      </c>
    </row>
    <row r="11" spans="2:10" ht="46.8">
      <c r="B11" s="5" t="s">
        <v>23</v>
      </c>
      <c r="C11" s="6" t="s">
        <v>24</v>
      </c>
      <c r="D11" s="5" t="s">
        <v>25</v>
      </c>
      <c r="E11" s="4">
        <v>45473</v>
      </c>
      <c r="F11" s="5" t="s">
        <v>26</v>
      </c>
      <c r="G11" s="5" t="s">
        <v>27</v>
      </c>
      <c r="H11" s="5" t="s">
        <v>43</v>
      </c>
      <c r="I11" s="5" t="s">
        <v>28</v>
      </c>
    </row>
    <row r="12" spans="2:10" ht="46.8">
      <c r="B12" s="5" t="s">
        <v>29</v>
      </c>
      <c r="C12" s="6" t="s">
        <v>30</v>
      </c>
      <c r="D12" s="5" t="s">
        <v>31</v>
      </c>
      <c r="E12" s="4">
        <v>45488</v>
      </c>
      <c r="F12" s="5" t="s">
        <v>32</v>
      </c>
      <c r="G12" s="5" t="s">
        <v>33</v>
      </c>
      <c r="H12" s="5" t="s">
        <v>42</v>
      </c>
      <c r="I12" s="5" t="s">
        <v>34</v>
      </c>
    </row>
    <row r="13" spans="2:10" ht="31.2">
      <c r="B13" s="5" t="s">
        <v>35</v>
      </c>
      <c r="C13" s="6" t="s">
        <v>36</v>
      </c>
      <c r="D13" s="5" t="s">
        <v>37</v>
      </c>
      <c r="E13" s="4">
        <v>45565</v>
      </c>
      <c r="F13" s="5" t="s">
        <v>38</v>
      </c>
      <c r="G13" s="5" t="s">
        <v>39</v>
      </c>
      <c r="H13" s="5" t="s">
        <v>44</v>
      </c>
      <c r="I13" s="5" t="s">
        <v>40</v>
      </c>
    </row>
    <row r="14" spans="2:10">
      <c r="B14" s="5"/>
      <c r="C14" s="6"/>
      <c r="D14" s="5"/>
      <c r="E14" s="4"/>
      <c r="F14" s="5"/>
      <c r="G14" s="5"/>
      <c r="H14" s="5"/>
      <c r="I14" s="5"/>
    </row>
    <row r="15" spans="2:10">
      <c r="B15" s="5"/>
      <c r="C15" s="6"/>
      <c r="D15" s="5"/>
      <c r="E15" s="4"/>
      <c r="F15" s="5"/>
      <c r="G15" s="5"/>
      <c r="H15" s="5"/>
      <c r="I15" s="5"/>
    </row>
    <row r="22" spans="3:4">
      <c r="C22" s="38" t="s">
        <v>46</v>
      </c>
      <c r="D22" s="38" t="s">
        <v>47</v>
      </c>
    </row>
    <row r="23" spans="3:4">
      <c r="C23" s="39" t="s">
        <v>48</v>
      </c>
      <c r="D23" s="40">
        <f>COUNTIF(H:H, "Terminée")</f>
        <v>1</v>
      </c>
    </row>
    <row r="24" spans="3:4">
      <c r="C24" s="41" t="s">
        <v>43</v>
      </c>
      <c r="D24" s="42">
        <f>COUNTIF(H:H, "En cours")</f>
        <v>1</v>
      </c>
    </row>
    <row r="25" spans="3:4">
      <c r="C25" s="39" t="s">
        <v>42</v>
      </c>
      <c r="D25" s="40">
        <f>COUNTIF(H:H, "En retard")</f>
        <v>1</v>
      </c>
    </row>
    <row r="26" spans="3:4">
      <c r="C26" s="38" t="s">
        <v>49</v>
      </c>
      <c r="D26" s="38">
        <f>SUM(D23:D25)</f>
        <v>3</v>
      </c>
    </row>
  </sheetData>
  <dataValidations count="1">
    <dataValidation type="list" allowBlank="1" showInputMessage="1" showErrorMessage="1" sqref="H11:H15" xr:uid="{A5C7A7EB-9D7A-0245-BAE6-58D933D26585}">
      <formula1>"  ,Terminée,En cours,En retard"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Journal des événements</vt:lpstr>
      <vt:lpstr>Tableau de bord des indicateurs</vt:lpstr>
      <vt:lpstr>Indicateurs résultats</vt:lpstr>
      <vt:lpstr>TCD "IND. RESULT"</vt:lpstr>
      <vt:lpstr>Plan d'actions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BURGER</dc:creator>
  <cp:lastModifiedBy>Sonia CHAMPAGNE</cp:lastModifiedBy>
  <dcterms:created xsi:type="dcterms:W3CDTF">2025-09-02T07:37:20Z</dcterms:created>
  <dcterms:modified xsi:type="dcterms:W3CDTF">2025-09-18T12:37:42Z</dcterms:modified>
</cp:coreProperties>
</file>